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4-25-26\PA - PI   2026\1. ENERO 2026 PA- PI\"/>
    </mc:Choice>
  </mc:AlternateContent>
  <xr:revisionPtr revIDLastSave="0" documentId="13_ncr:1_{8E407FBB-622B-4CB5-A496-BF80DD974281}" xr6:coauthVersionLast="47" xr6:coauthVersionMax="47" xr10:uidLastSave="{00000000-0000-0000-0000-000000000000}"/>
  <bookViews>
    <workbookView xWindow="135" yWindow="0" windowWidth="20355" windowHeight="10920" xr2:uid="{00000000-000D-0000-FFFF-FFFF00000000}"/>
  </bookViews>
  <sheets>
    <sheet name="PLAN ACCIÓN 2026" sheetId="1" r:id="rId1"/>
    <sheet name="Resumen" sheetId="5" state="hidden" r:id="rId2"/>
  </sheets>
  <externalReferences>
    <externalReference r:id="rId3"/>
  </externalReferences>
  <definedNames>
    <definedName name="_xlnm._FilterDatabase" localSheetId="0" hidden="1">'PLAN ACCIÓN 2026'!$A$10:$AJ$18</definedName>
    <definedName name="Años_préstamo">[1]amortization!$C$10</definedName>
    <definedName name="_xlnm.Print_Area" localSheetId="0">'PLAN ACCIÓN 2026'!$A$7:$AG$33</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'PLAN ACCIÓN 2026'!$10:$10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15" i="1" l="1"/>
  <c r="T12" i="1" l="1"/>
  <c r="AA15" i="1" l="1"/>
  <c r="S15" i="1"/>
  <c r="AB13" i="1" l="1"/>
  <c r="S11" i="1"/>
  <c r="AC11" i="1" s="1"/>
  <c r="AD11" i="1" s="1"/>
  <c r="AG18" i="1"/>
  <c r="AG15" i="1"/>
  <c r="AG12" i="1"/>
  <c r="AG11" i="1"/>
  <c r="AB18" i="1"/>
  <c r="AB17" i="1"/>
  <c r="AB16" i="1"/>
  <c r="AB14" i="1"/>
  <c r="AB12" i="1"/>
  <c r="AB11" i="1"/>
  <c r="AA11" i="1"/>
  <c r="T11" i="1" l="1"/>
  <c r="AA12" i="1"/>
  <c r="AA16" i="1"/>
  <c r="AC15" i="1" l="1"/>
  <c r="AD15" i="1" s="1"/>
  <c r="AB15" i="1"/>
  <c r="AA17" i="1"/>
  <c r="S12" i="1" l="1"/>
  <c r="S13" i="1"/>
  <c r="T13" i="1" s="1"/>
  <c r="AA13" i="1"/>
  <c r="S14" i="1"/>
  <c r="T14" i="1" s="1"/>
  <c r="AA14" i="1"/>
  <c r="S16" i="1"/>
  <c r="T16" i="1" s="1"/>
  <c r="S17" i="1"/>
  <c r="T17" i="1" s="1"/>
  <c r="S18" i="1"/>
  <c r="T18" i="1" s="1"/>
  <c r="AA18" i="1"/>
  <c r="AC12" i="1" l="1"/>
  <c r="AD12" i="1" s="1"/>
  <c r="AC17" i="1"/>
  <c r="AD17" i="1" s="1"/>
  <c r="AC13" i="1"/>
  <c r="AD13" i="1" s="1"/>
  <c r="AC16" i="1"/>
  <c r="AD16" i="1" s="1"/>
  <c r="AC14" i="1"/>
  <c r="AD14" i="1" s="1"/>
  <c r="AC18" i="1"/>
  <c r="AD18" i="1" s="1"/>
  <c r="C85" i="5"/>
  <c r="C83" i="5"/>
  <c r="C84" i="5" s="1"/>
  <c r="C72" i="5"/>
  <c r="C67" i="5"/>
  <c r="B58" i="5"/>
  <c r="C25" i="5"/>
  <c r="B25" i="5"/>
  <c r="D24" i="5"/>
  <c r="D23" i="5"/>
  <c r="D22" i="5"/>
  <c r="D21" i="5"/>
  <c r="D20" i="5"/>
  <c r="D19" i="5"/>
  <c r="D18" i="5"/>
  <c r="D17" i="5"/>
  <c r="D16" i="5"/>
  <c r="D15" i="5"/>
  <c r="D14" i="5"/>
  <c r="C44" i="5" s="1"/>
  <c r="D13" i="5"/>
  <c r="C41" i="5" s="1"/>
  <c r="D12" i="5"/>
  <c r="D11" i="5"/>
  <c r="C39" i="5" s="1"/>
  <c r="D10" i="5"/>
  <c r="D9" i="5"/>
  <c r="D8" i="5"/>
  <c r="D7" i="5"/>
  <c r="C36" i="5" s="1"/>
  <c r="D6" i="5"/>
  <c r="C35" i="5" s="1"/>
  <c r="D5" i="5"/>
  <c r="C33" i="5" s="1"/>
  <c r="D4" i="5"/>
  <c r="C31" i="5" s="1"/>
  <c r="D3" i="5"/>
  <c r="B52" i="5" s="1"/>
  <c r="D2" i="5"/>
  <c r="D25" i="5" l="1"/>
  <c r="C74" i="5"/>
  <c r="C86" i="5"/>
  <c r="C48" i="5"/>
  <c r="B59" i="5"/>
  <c r="B60" i="5" l="1"/>
  <c r="B61" i="5" s="1"/>
  <c r="B62" i="5"/>
</calcChain>
</file>

<file path=xl/sharedStrings.xml><?xml version="1.0" encoding="utf-8"?>
<sst xmlns="http://schemas.openxmlformats.org/spreadsheetml/2006/main" count="278" uniqueCount="243">
  <si>
    <t>PLAN DE ACCIÓN:</t>
  </si>
  <si>
    <t>SEGUIMIENTO CON CORTE A:</t>
  </si>
  <si>
    <t>Observaciones Específicas</t>
  </si>
  <si>
    <t>Código del Proyecto de Inversión</t>
  </si>
  <si>
    <t>Nombre del Proyecto de Inversión</t>
  </si>
  <si>
    <t>Código Indicador</t>
  </si>
  <si>
    <t>Nombre Indicador</t>
  </si>
  <si>
    <t>Unidad</t>
  </si>
  <si>
    <t xml:space="preserve">Objetivo </t>
  </si>
  <si>
    <t>Estrategia</t>
  </si>
  <si>
    <t xml:space="preserve">Enero </t>
  </si>
  <si>
    <t>Febrero</t>
  </si>
  <si>
    <t>Marzo</t>
  </si>
  <si>
    <t>Abril</t>
  </si>
  <si>
    <t>Mayo</t>
  </si>
  <si>
    <t>Junio</t>
  </si>
  <si>
    <t>Agosto</t>
  </si>
  <si>
    <t>Septiembre</t>
  </si>
  <si>
    <t>Octubre</t>
  </si>
  <si>
    <t>Noviembre</t>
  </si>
  <si>
    <t>Diciembre</t>
  </si>
  <si>
    <t xml:space="preserve">Observaciones de Seguimiento </t>
  </si>
  <si>
    <t>Implementar el consejo consultivo municipal de política habitacional – ccmph como instrumento articulador y coordinador del subsistema habitacional de la ciudad de Medellín, lo que permitirá ejecutar las acciones estratégicas en el contexto de la vivienda y el hábitat, a la luz del plan estratégico habitacional de la ciudad de Medellín – pehmed 2030.</t>
  </si>
  <si>
    <t>Construcción de agendas, alianzas estratégicas y acuerdos de solidaridad y sostenibilidad para el desarrollo del sistema habitacional con visión urbano-regional, con las cuales, los actores del sistema habitacional tendrán un papel muy importante dentro del consejo consultivo municipal de política habitacional – ccmph, que fue instalado en noviembre del año 2019 y que bajo el decreto municipal 303 de 2019, se puede seguir construyendo de la mano de todos los actores.</t>
  </si>
  <si>
    <t>4.2.3.1</t>
  </si>
  <si>
    <t xml:space="preserve">Número </t>
  </si>
  <si>
    <t xml:space="preserve">Medir la cantidad de actividades de acompañamiento social realizadas en el marco de las líneas de acción que integran la subdirección poblacional. </t>
  </si>
  <si>
    <t xml:space="preserve">Hace referencia al acompañamiento social a la población antes, durante y después de la entrega de la solución definitiva de vivienda. </t>
  </si>
  <si>
    <t>4.2.1.1</t>
  </si>
  <si>
    <t>Asistencia técnicas de acompañamiento  social realizadas</t>
  </si>
  <si>
    <t xml:space="preserve">Buscar que los inquilinatos de la ciudad sean espacios saludables y propiciadores de bienestar social, a través de la gestión y acompañamiento integral desde una perspectiva comunitaria. </t>
  </si>
  <si>
    <t>El número de inquilinatos acompañados desde el componente social es una métrica que cuantifica la cantidad de inquilinatos supervisados con un enfoque en el bienestar y la integración social de los inquilinos. Esto implica brindar apoyo, asesoramiento y seguimiento para garantizar condiciones de vida dignas y favorecer la convivencia comunitaria.</t>
  </si>
  <si>
    <t>4.2.4.1</t>
  </si>
  <si>
    <t>IV03AF</t>
  </si>
  <si>
    <t>Medir la cantidad de subsidios asignados para vivienda nueva y usada por parte del isvimed.</t>
  </si>
  <si>
    <t xml:space="preserve">Hace referencia a los subsidios para adquisición de vivienda nueva y usada dirigidos a población en déficit cuantitativo de vivienda de la ciudad que cumple con los requisitos mencionados en la norma. </t>
  </si>
  <si>
    <t>4.2.1.2</t>
  </si>
  <si>
    <t>Hogares beneficiados con subsidio distrital para la adquisición de vivienda</t>
  </si>
  <si>
    <t>Medir la cantidad de subsidios asignados para mejoramiento de vivienda.</t>
  </si>
  <si>
    <t>Son aquellos subsidios que se asignan con el objetivo de cualificar las condiciones de habitabilidad de las viviendas precarias y disminuir el déficit cualitativo de vivienda.</t>
  </si>
  <si>
    <t>4.2.2.2</t>
  </si>
  <si>
    <t>Hogares beneficiados con subsidio distrital para mejoramiento de vivienda</t>
  </si>
  <si>
    <t>El reconocimiento de edificaciones consiste en declarar mediante resolución de curaduría la existencia de los desarrollos arquitectónicos que se ejecutaron sin obtener licencias, siempre y cuando cumplan con el uso previsto por las normas urbanísticas vigentes. Esto permite avanzar en la legalidad de las construcciones, en su consolidación como espacios óptimos para ser habitados y habilitar las viviendas para conexión de servicios públicos.</t>
  </si>
  <si>
    <t>Resoluciones de reconocimiento de edificaciones expedidas por la curaduría</t>
  </si>
  <si>
    <t>4.2.2.3</t>
  </si>
  <si>
    <t>Hogares beneficiados mediante resoluciones de reconocimiento de edificaciones</t>
  </si>
  <si>
    <t xml:space="preserve">Bienes fiscales saneados   y titulados  </t>
  </si>
  <si>
    <t>Medir la cantidad de viviendas escrituradas luego del proceso de saneamiento predial y tituladas mediante cesión gratuita</t>
  </si>
  <si>
    <t xml:space="preserve">Hace referencia a la titulación de predios fiscales urbanos, esto para que más familias puedan acceder a subsidios de mejoramiento de vivienda al obtener su título. Igualmente se implementarán acciones para realizar el saneamiento de predios que están ocupados sin su debido título, todo dentro de un programa de llevar a las familias a la legalidad
</t>
  </si>
  <si>
    <t>4.2.2.1</t>
  </si>
  <si>
    <t>Observación General</t>
  </si>
  <si>
    <t>Convenciones:</t>
  </si>
  <si>
    <t>Elaboró</t>
  </si>
  <si>
    <t xml:space="preserve">Claudia Pineda Monsalve </t>
  </si>
  <si>
    <t>Revisó</t>
  </si>
  <si>
    <t>Aprobó</t>
  </si>
  <si>
    <t xml:space="preserve">Profesional Contratista - Subdirección Planeación </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</si>
  <si>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</si>
  <si>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</si>
  <si>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</si>
  <si>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</si>
  <si>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</si>
  <si>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</si>
  <si>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</si>
  <si>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</si>
  <si>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</si>
  <si>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</si>
  <si>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</si>
  <si>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</si>
  <si>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</si>
  <si>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</si>
  <si>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</si>
  <si>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</si>
  <si>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</si>
  <si>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</si>
  <si>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</si>
  <si>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</si>
  <si>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</si>
  <si>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</si>
  <si>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</si>
  <si>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</si>
  <si>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</si>
  <si>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</si>
  <si>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</si>
  <si>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</si>
  <si>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</si>
  <si>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</si>
  <si>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</si>
  <si>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</si>
  <si>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</si>
  <si>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</si>
  <si>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</si>
  <si>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</si>
  <si>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</si>
  <si>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</si>
  <si>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</si>
  <si>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</si>
  <si>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</si>
  <si>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</si>
  <si>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</si>
  <si>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</si>
  <si>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</si>
  <si>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</si>
  <si>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</si>
  <si>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</si>
  <si>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</si>
  <si>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</si>
  <si>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</si>
  <si>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</si>
  <si>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</si>
  <si>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</si>
  <si>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</si>
  <si>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</si>
  <si>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</si>
  <si>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</si>
  <si>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</si>
  <si>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</si>
  <si>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</si>
  <si>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</si>
  <si>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</si>
  <si>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</si>
  <si>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</si>
  <si>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</si>
  <si>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</si>
  <si>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</si>
  <si>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</si>
  <si>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</si>
  <si>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</si>
  <si>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</si>
  <si>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</si>
  <si>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</si>
  <si>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</si>
  <si>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</si>
  <si>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</si>
  <si>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</si>
  <si>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</si>
  <si>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</si>
  <si>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</si>
  <si>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</si>
  <si>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</si>
  <si>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</si>
  <si>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</si>
  <si>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</si>
  <si>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</si>
  <si>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</si>
  <si>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</si>
  <si>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</si>
  <si>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</si>
  <si>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</si>
  <si>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</si>
  <si>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</si>
  <si>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</si>
  <si>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</si>
  <si>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</si>
  <si>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</si>
  <si>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</si>
  <si>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</si>
  <si>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</si>
  <si>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</si>
  <si>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</si>
  <si>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</si>
  <si>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</si>
  <si>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</si>
  <si>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</si>
  <si>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</si>
  <si>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</si>
  <si>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</si>
  <si>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</si>
  <si>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</si>
  <si>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</si>
  <si>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</si>
  <si>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</si>
  <si>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</si>
  <si>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</si>
  <si>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</si>
  <si>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</si>
  <si>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</si>
  <si>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Mejoramiento de las condiciones habitacionales de las familias en Medellín</t>
  </si>
  <si>
    <t>Asistencia social e integral a los inquilinatos en Medellín</t>
  </si>
  <si>
    <t>PLAN DE DESARROLLO  " Medellín te quiere  2024 -2027 "</t>
  </si>
  <si>
    <t>Julio</t>
  </si>
  <si>
    <t xml:space="preserve">Sesiones del Consejo Consultivo Distrital de Política Habitacional realizadas
</t>
  </si>
  <si>
    <t>Medir los beneficiarios del subsidio que realizan firma del contrato de este tipo de subsidio.</t>
  </si>
  <si>
    <t xml:space="preserve">
Medir los beneficiarios del subsidio que realizan firma del contrato de este tipo de subsidio.</t>
  </si>
  <si>
    <t xml:space="preserve">Hogares beneficiados con arrendamiento de vivienda </t>
  </si>
  <si>
    <t xml:space="preserve">Inquilinatos acompañados socialmente </t>
  </si>
  <si>
    <r>
      <t>Cumplimiento mayor al</t>
    </r>
    <r>
      <rPr>
        <sz val="12"/>
        <color theme="0" tint="-0.499984740745262"/>
        <rFont val="Arial"/>
        <family val="2"/>
      </rPr>
      <t xml:space="preserve"> (número del mes de seguimiento/12)</t>
    </r>
  </si>
  <si>
    <r>
      <t xml:space="preserve">Cumplimiento ente el </t>
    </r>
    <r>
      <rPr>
        <sz val="12"/>
        <color theme="0" tint="-0.499984740745262"/>
        <rFont val="Arial"/>
        <family val="2"/>
      </rPr>
      <t xml:space="preserve">((número del mes de seguimiento/12)/2) </t>
    </r>
    <r>
      <rPr>
        <sz val="12"/>
        <rFont val="Arial"/>
        <family val="2"/>
      </rPr>
      <t>y el</t>
    </r>
    <r>
      <rPr>
        <sz val="12"/>
        <color theme="0" tint="-0.499984740745262"/>
        <rFont val="Arial"/>
        <family val="2"/>
      </rPr>
      <t xml:space="preserve"> resultado anterior)</t>
    </r>
  </si>
  <si>
    <r>
      <t xml:space="preserve">Cumplimiento inferior al </t>
    </r>
    <r>
      <rPr>
        <sz val="12"/>
        <color theme="0" tint="-0.499984740745262"/>
        <rFont val="Arial"/>
        <family val="2"/>
      </rPr>
      <t>(resultado anterior)</t>
    </r>
  </si>
  <si>
    <r>
      <t xml:space="preserve">CÓDIGO: </t>
    </r>
    <r>
      <rPr>
        <sz val="12"/>
        <color theme="1"/>
        <rFont val="Arial"/>
        <family val="2"/>
      </rPr>
      <t>F-GE-17</t>
    </r>
  </si>
  <si>
    <r>
      <t xml:space="preserve">PÁGINA: </t>
    </r>
    <r>
      <rPr>
        <sz val="12"/>
        <color theme="1"/>
        <rFont val="Arial"/>
        <family val="2"/>
      </rPr>
      <t>1 de 1</t>
    </r>
  </si>
  <si>
    <t>Indicador decreciente y de gestión que busca disminuir cada año , para que las personas que están en arrendamiento y que cumplan con los requisitos lleguen a tener vivienda propia</t>
  </si>
  <si>
    <t>Meta 2024 (a)</t>
  </si>
  <si>
    <t>Logro 2024 ( b )</t>
  </si>
  <si>
    <t>Meta 2025 (a )</t>
  </si>
  <si>
    <t xml:space="preserve">Seguimiento a la Ejecución Física </t>
  </si>
  <si>
    <t xml:space="preserve">Primer Semestre </t>
  </si>
  <si>
    <t>Segundo Semestre</t>
  </si>
  <si>
    <t xml:space="preserve">Consolidado Año </t>
  </si>
  <si>
    <t xml:space="preserve">Avance Acumulado Primer semestre  (c)  </t>
  </si>
  <si>
    <t>% de Avance Acumulado Primer Semestre sobre Meta del Año  (c/a)</t>
  </si>
  <si>
    <t xml:space="preserve">Avance Acumulado Segundo semestre  (d)  </t>
  </si>
  <si>
    <t>% de Avance Acumulado Segundo Semestre sobre Meta del Año  (d/a)</t>
  </si>
  <si>
    <t>Avance acumulado total del año (c+d)</t>
  </si>
  <si>
    <t>% de Avance Acumulado Total sobre la  Meta del Año (( c+d)/a))</t>
  </si>
  <si>
    <t xml:space="preserve">Seguimiento </t>
  </si>
  <si>
    <t>Presupuesto Asignado (e)</t>
  </si>
  <si>
    <t>Ejecución Presupuestal Acumulada (f)</t>
  </si>
  <si>
    <t>% de Ejecución Presupuestal acumulada sobre el Presupuesto Asignado ( f/e)</t>
  </si>
  <si>
    <t>Subdirección / Responsable</t>
  </si>
  <si>
    <t xml:space="preserve">Observaciones a la meta anual </t>
  </si>
  <si>
    <r>
      <t xml:space="preserve">VERSIÓN: </t>
    </r>
    <r>
      <rPr>
        <sz val="12"/>
        <color theme="1"/>
        <rFont val="Arial"/>
        <family val="2"/>
      </rPr>
      <t>05</t>
    </r>
  </si>
  <si>
    <r>
      <t xml:space="preserve">FECHA: </t>
    </r>
    <r>
      <rPr>
        <sz val="12"/>
        <color theme="1"/>
        <rFont val="Arial"/>
        <family val="2"/>
      </rPr>
      <t>23/09/2025</t>
    </r>
  </si>
  <si>
    <t>Subdirección Dotación.    /  Ludwing Alvarez Zapata</t>
  </si>
  <si>
    <t>Subdirección Dotación.  /  Mauricio Zapata Alvarez</t>
  </si>
  <si>
    <t>Subdirección Jurídica / Sandra Escudero</t>
  </si>
  <si>
    <t xml:space="preserve">Subdirección Poblacional /Jazmín Astrid Vasquez Vasquez 
</t>
  </si>
  <si>
    <t>Subdirección Poblacional / Claudia Patricia Gómez Cadavid</t>
  </si>
  <si>
    <t>Subdirección Planeación / Sandra Correa</t>
  </si>
  <si>
    <t>Subdirección Jurídica / David Gómez</t>
  </si>
  <si>
    <t>Julián Humberto Henao Zapata</t>
  </si>
  <si>
    <t xml:space="preserve">Subdirector de Planeación </t>
  </si>
  <si>
    <t xml:space="preserve">Lina Marcela Carvajal Gómez </t>
  </si>
  <si>
    <t>2026</t>
  </si>
  <si>
    <t xml:space="preserve">ENERO </t>
  </si>
  <si>
    <t>Logro 2025 ( b )</t>
  </si>
  <si>
    <t>Meta 2026 (a)</t>
  </si>
  <si>
    <t>Subdirección Planeación /        Adriana Maria Gonzalez Bermudez</t>
  </si>
  <si>
    <t xml:space="preserve">Se realizaran dos  (2) sesiones del Consejo Consultivo Distrital de Política Habitacional (CCDPH) para dinamizar el subsistema habitacional PEHMED2030 y avanzar en la implementación de las políticas habitacionales del Distrito.
</t>
  </si>
  <si>
    <t>Beneficiaremos a 600 hogares mediante resoluciones de reconocimiento de edificaciones, avanzando en la legalidad de las construcciones y habilitando viviendas para conexión a servicios públicos.</t>
  </si>
  <si>
    <t>Se asignaran 5.000 subsidios distritales para mejoramiento de vivienda, permitiendo a los hogares superar condiciones inadecuadas de habitabilidad y reducir el déficit cualitativo.</t>
  </si>
  <si>
    <t xml:space="preserve">Se expedirán 450 resoluciones de bienes saneados y/o titulados. </t>
  </si>
  <si>
    <t xml:space="preserve">Se otorgaron 1.400 subsidios distritales para adquisición de vivienda. </t>
  </si>
  <si>
    <t>Se realizaran  2.500 asistencias técnicas de acompañamiento social.</t>
  </si>
  <si>
    <t xml:space="preserve">
Se acompañaran socialmente a 100  inquilinatos priorizados en la ciudad.</t>
  </si>
  <si>
    <r>
      <t xml:space="preserve">ENERO: </t>
    </r>
    <r>
      <rPr>
        <sz val="8"/>
        <color theme="1"/>
        <rFont val="Arial"/>
        <family val="2"/>
      </rPr>
      <t>ESTE INDICADOR TIENE UNA MEDICIÓN SEMESTRAL; POR LO TANTO SU REPORTE SERÍA EN EL MES DE JUNIO.</t>
    </r>
  </si>
  <si>
    <r>
      <t xml:space="preserve">ENERO: </t>
    </r>
    <r>
      <rPr>
        <sz val="8"/>
        <color theme="1"/>
        <rFont val="Arial"/>
        <family val="2"/>
      </rPr>
      <t>EN EL MES DE ENERO SE RECIBIÓ RESOLUCIÓN DE 04 CBML, PARA 10 UNIDADES DE VIVIENDA DE LA CURADURÍA CERO.</t>
    </r>
  </si>
  <si>
    <r>
      <t xml:space="preserve">ENERO: </t>
    </r>
    <r>
      <rPr>
        <sz val="8"/>
        <color theme="1"/>
        <rFont val="Arial"/>
        <family val="2"/>
      </rPr>
      <t>DURANTE EL MES DE ENERO DE 2026 SE TUVIERON, EN CABEZA DEL JEFE DE HOGAR, UN TOTAL DE 78 ASIGNACIONES, ASÍ: 66 RESOLUCIONES EXPEDIDAS POR EL ISVIMED DE LA INVITACION 001 DE 2025 QUE CORRESPONDEN A: 21 ASIGNACIONES INGEMAT Y 45 ASIGNACIONES COSEICO. 12 RESOLUCIONES EXPEDIDAS POR EL MINISTERIO DE VIVIENDA: 9 ASIGNACIONES RESOLUCION 1262 DE 2025, Y 3 ASIGNACIONES RESOLUCION 0014 DE 2026.</t>
    </r>
  </si>
  <si>
    <r>
      <t xml:space="preserve">ENERO: </t>
    </r>
    <r>
      <rPr>
        <sz val="8"/>
        <color theme="1"/>
        <rFont val="Arial"/>
        <family val="2"/>
      </rPr>
      <t>PARA ESTE MES DE ENERO REPORTAMOS UN TOTAL DE 10 UNIDADES PREDIALES CEDIDAS Y REGISTRADAS EFECTIVAMENTE A LOS BENEFICIARIOS DEL PROGRAMA DE TITULACIÓN DE BIENES FISCALES URBANOS CORRESPONDIENTES A 5 RESOLUCIONES DEBIDAMENTE REGISTRADAS, DICHA INFORMACIÓN SE ENCUENTRA CONSOLIDADA EN EL FORMATO DE GEORREFERENCIACIÓN QUE SE ADJUNTA EN ESTE REGISTRO Y LAS CONSTANCIAS DE INSCRIPCION DE REGISTRO EN LA CARPETA DEL TEAMS TITULACION RESOLUCIONES REGISTRADAS 2026.</t>
    </r>
  </si>
  <si>
    <r>
      <t xml:space="preserve">ENERO: </t>
    </r>
    <r>
      <rPr>
        <sz val="8"/>
        <color theme="1"/>
        <rFont val="Arial"/>
        <family val="2"/>
      </rPr>
      <t>PARA EL MES DE ENERO SE REALIZARON 49 NOTIFICACIONES DE INGRESO PARA EL SUBSIDIO DISTRITAL DE ARRENDAMIENTO TEMPORAL - SDAT A HOGARES QUE CUMPLEN CON LOS REQUISITOS, Y SE LOGRARON VALIDAR 3 CONTRATOS NUEVOS. PARA EL MES DE ENERO SE PRESENTAN UN TOTAL DE 2245 HOGARES ACTIVOS BENEFICIARIOS DEL SDAT. ES IMPORTANTE RESALTAR QUE LOS HOGARES NOTIFICADOS CUENTAN CON DOS MESES PARA PRESENTAR LA DOCUMENTACION CORRESPONDIENTE PARA EL INGRESO COMO BENEFICIARIOS DEL SDAT.</t>
    </r>
  </si>
  <si>
    <r>
      <t xml:space="preserve">ENERO: 	</t>
    </r>
    <r>
      <rPr>
        <sz val="8"/>
        <color theme="1"/>
        <rFont val="Arial"/>
        <family val="2"/>
      </rPr>
      <t>DURANTE EL MES DE ENERO DEL PRESENTE AÑO SE ASIGNÓ UN TOTAL DE UN (01) SUBSIDIO DISTRITAL DE VIVIENDA, EL CUAL FUE OTORGADO A POBLACIÓN DE DEMANDA LIBRE, CORRESPONDIENTE AL PROYECTO HABITACIONAL OFERTADO EN LA FERIA DISTRITAL DE VIVIENDA “VERDE AGUA".</t>
    </r>
  </si>
  <si>
    <r>
      <t xml:space="preserve">ENERO: </t>
    </r>
    <r>
      <rPr>
        <sz val="8"/>
        <color theme="1"/>
        <rFont val="Arial"/>
        <family val="2"/>
      </rPr>
      <t>PARA EL MES DE ENERO SE REALIZA ACCIONES PARA DEFINIR LOS PLANES DE TRABAJO DEL AÑO 2026 CON RESPECTO AL CUMPLIMIENTO DEL DECRETO MUNICIPAL 0145 DE 2019 “POR EL CUAL SE REGLAMENTA LA POLITICA PUBLICA DE INQUILINATOS DE LA CIUDAD DE MEDELLIN”; ESTAS CONSISTIERON EN: REUNIÓN INTERNA CUYO OBJETIVO FUE EL ESTUDIO Y ANALISIS DEL PLAN TACTICO, CREACIÓN DEL CRONOGRAMA DE TRABAJO Y COMO LLEVAR A CABO EL CUMPLIMIENTO DE LA POLITICA.</t>
    </r>
  </si>
  <si>
    <r>
      <t xml:space="preserve">ENERO: </t>
    </r>
    <r>
      <rPr>
        <sz val="8"/>
        <color theme="1"/>
        <rFont val="Arial"/>
        <family val="2"/>
      </rPr>
      <t>DESDE EL PROCESO DE GESTION SOCIAL EN ENERO DE 2026 SE REALIZARON 30 ASISTENCIAS TÉCNICAS CON UN APROXIMADO DE 918 PERSONAS ATENDIDAS CON DICHAS ASISTENCIAS POR LA SUBDIRECCIÓN POBLACIONAL. SE DESTACA LAS VISITAS DE HABITABILIDAD A LAS FAMILIAS DE ARRENDAMIENTO TEMPORAL Y DE LAS COPROPIEDADES ENTREGADAS POR EL ISVIMED, LA ENTREGA PARCIAL DEL PROYECTO HABITACIONAL DE LA PLAYITA Y EL ACOMPAÑAMIENTO A LAS FAMILIAS EN EL PROCESO DE ADJUDICACIÓN DEL SDV EN LAS DIFERENTES MODALIDADES. NOTA: SE HA SOBREPASADO EL RESULTADO DEL INDICADOR, PORQUE EN EL MOMENTO DE DISEÑAR LOS INDICADORES NO SE TENIAN ALGUNAS ACTIVIDADES O ESTRATEGIAS TALES COMO VIVIENDA UN PROYECTO FAMILIAR, LA COYUNTURA DE LA ATENCIÓN A FAMILIAS AFECTADAS POR RIESGO, Y LA CUALIFICACION DEL REGISTRO DE INFORMACION. EL ANEXO DETALLA LAS ACTIVIDADES REALIZADAS. EL ENLACE DE LA CARPETA DONDE ESTA LA INFORMACION ES: HTTPS://ISVIMEDGOVCO.SHAREPOINT.COM/:X:/S/8POBLACIONAL/IQAEBACQVV5XTQNEG-GYQQREAYBSC2IE66ITYJOTLLN8YR0?E=KPMWOO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</si>
</sst>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quot;\ * #,##0.00_-;\-&quot;$&quot;\ * #,##0.00_-;_-&quot;$&quot;\ * &quot;-&quot;??_-;_-@_-"/>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quot;$&quot;#,##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0.0%"/>
    <numFmt numFmtId="183" formatCode="_-* #,##0_-;\-* #,##0_-;_-* &quot;-&quot;??_-;_-@_-"/>
    <numFmt numFmtId="184" formatCode="_-&quot;$&quot;\ * #,##0_-;\-&quot;$&quot;\ * #,##0_-;_-&quot;$&quot;\ * &quot;-&quot;??_-;_-@_-"/>
  </numFmts>
  <fonts count="54"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8"/>
      <name val="Calibri"/>
      <family val="2"/>
      <scheme val="minor"/>
    </font>
    <font>
      <sz val="12"/>
      <color theme="1"/>
      <name val="Arial"/>
      <family val="2"/>
    </font>
    <font>
      <sz val="12"/>
      <color theme="0" tint="-0.499984740745262"/>
      <name val="Arial"/>
      <family val="2"/>
    </font>
    <font>
      <sz val="12"/>
      <name val="Arial"/>
      <family val="2"/>
    </font>
    <font>
      <b/>
      <sz val="12"/>
      <color theme="1"/>
      <name val="Arial"/>
      <family val="2"/>
    </font>
    <font>
      <b/>
      <sz val="12"/>
      <color theme="0"/>
      <name val="Arial"/>
      <family val="2"/>
    </font>
    <font>
      <b/>
      <sz val="12"/>
      <color rgb="FFFFFFFF"/>
      <name val="Arial"/>
      <family val="2"/>
    </font>
    <font>
      <sz val="12"/>
      <color rgb="FF000000"/>
      <name val="Arial"/>
      <family val="2"/>
    </font>
    <font>
      <b/>
      <sz val="12"/>
      <name val="Arial"/>
      <family val="2"/>
    </font>
    <font>
      <b/>
      <sz val="8"/>
      <color theme="1"/>
      <name val="Arial"/>
      <family val="2"/>
    </font>
    <font>
      <sz val="8"/>
      <color theme="1"/>
      <name val="Arial"/>
      <family val="2"/>
    </font>
    <font>
      <sz val="10"/>
      <color theme="1"/>
      <name val="Arial"/>
      <family val="2"/>
    </font>
  </fonts>
  <fills count="50">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1" tint="0.34998626667073579"/>
        <bgColor indexed="64"/>
      </patternFill>
    </fill>
    <fill>
      <patternFill patternType="solid">
        <fgColor rgb="FF7030A0"/>
        <bgColor indexed="64"/>
      </patternFill>
    </fill>
    <fill>
      <patternFill patternType="solid">
        <fgColor rgb="FF4FEA2A"/>
        <bgColor indexed="64"/>
      </patternFill>
    </fill>
    <fill>
      <patternFill patternType="solid">
        <fgColor rgb="FFFF0000"/>
        <bgColor indexed="64"/>
      </patternFill>
    </fill>
    <fill>
      <patternFill patternType="solid">
        <fgColor theme="8" tint="0.79998168889431442"/>
        <bgColor indexed="64"/>
      </patternFill>
    </fill>
    <fill>
      <patternFill patternType="solid">
        <fgColor rgb="FF92D05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24" fillId="0" borderId="0"/>
    <xf numFmtId="0" fontId="25" fillId="0" borderId="0" applyNumberFormat="0" applyFill="0" applyBorder="0" applyAlignment="0" applyProtection="0">
      <alignment vertical="top"/>
      <protection locked="0"/>
    </xf>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43" fontId="15"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5"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79" fontId="15" fillId="0" borderId="0" applyFont="0" applyFill="0" applyBorder="0" applyAlignment="0" applyProtection="0"/>
    <xf numFmtId="171" fontId="15" fillId="0" borderId="0" applyFont="0" applyFill="0" applyBorder="0" applyAlignment="0" applyProtection="0"/>
    <xf numFmtId="168" fontId="1" fillId="0" borderId="0" applyFont="0" applyFill="0" applyBorder="0" applyAlignment="0" applyProtection="0"/>
    <xf numFmtId="179" fontId="15"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3"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5" fontId="15"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3" fillId="0" borderId="0" applyFont="0" applyFill="0" applyBorder="0" applyAlignment="0" applyProtection="0"/>
    <xf numFmtId="166" fontId="1" fillId="0" borderId="0" applyFont="0" applyFill="0" applyBorder="0" applyAlignment="0" applyProtection="0"/>
    <xf numFmtId="165" fontId="27" fillId="0" borderId="0" applyFont="0" applyFill="0" applyBorder="0" applyAlignment="0" applyProtection="0"/>
    <xf numFmtId="167" fontId="2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3" fillId="0" borderId="0" applyFont="0" applyFill="0" applyBorder="0" applyAlignment="0" applyProtection="0"/>
    <xf numFmtId="180" fontId="23" fillId="0" borderId="0" applyFont="0" applyFill="0" applyBorder="0" applyAlignment="0" applyProtection="0"/>
    <xf numFmtId="167" fontId="23" fillId="0" borderId="0" applyFont="0" applyFill="0" applyBorder="0" applyAlignment="0" applyProtection="0"/>
    <xf numFmtId="166" fontId="1" fillId="0" borderId="0" applyFon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23" fillId="0" borderId="0"/>
    <xf numFmtId="172" fontId="23" fillId="0" borderId="0"/>
    <xf numFmtId="172" fontId="1" fillId="0" borderId="0"/>
    <xf numFmtId="172" fontId="1" fillId="0" borderId="0"/>
    <xf numFmtId="0" fontId="23"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3" fillId="0" borderId="0"/>
    <xf numFmtId="0" fontId="29"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31" fillId="0" borderId="0"/>
    <xf numFmtId="172" fontId="1" fillId="0" borderId="0"/>
    <xf numFmtId="0" fontId="23" fillId="0" borderId="0"/>
    <xf numFmtId="172" fontId="1" fillId="0" borderId="0"/>
    <xf numFmtId="172" fontId="1" fillId="0" borderId="0"/>
    <xf numFmtId="0" fontId="1" fillId="0" borderId="0"/>
    <xf numFmtId="0" fontId="23" fillId="0" borderId="0"/>
    <xf numFmtId="0" fontId="1" fillId="0" borderId="0"/>
    <xf numFmtId="0" fontId="1" fillId="0" borderId="0"/>
    <xf numFmtId="172" fontId="1" fillId="0" borderId="0"/>
    <xf numFmtId="172" fontId="1" fillId="0" borderId="0"/>
    <xf numFmtId="172" fontId="1" fillId="0" borderId="0"/>
    <xf numFmtId="0" fontId="1" fillId="0" borderId="0"/>
    <xf numFmtId="0" fontId="23" fillId="0" borderId="0"/>
    <xf numFmtId="0" fontId="27"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172" fontId="1" fillId="0" borderId="0"/>
    <xf numFmtId="172"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33"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5"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43" fontId="1" fillId="0" borderId="0" applyFont="0" applyFill="0" applyBorder="0" applyAlignment="0" applyProtection="0"/>
    <xf numFmtId="44" fontId="1" fillId="0" borderId="0" applyFont="0" applyFill="0" applyBorder="0" applyAlignment="0" applyProtection="0"/>
  </cellStyleXfs>
  <cellXfs count="251">
    <xf numFmtId="0" fontId="0" fillId="0" borderId="0" xfId="0"/>
    <xf numFmtId="0" fontId="2" fillId="19" borderId="3" xfId="0" applyFont="1" applyFill="1" applyBorder="1" applyAlignment="1">
      <alignment horizontal="center" vertical="center"/>
    </xf>
    <xf numFmtId="170" fontId="2" fillId="19" borderId="4" xfId="2" applyNumberFormat="1" applyFont="1" applyFill="1" applyBorder="1" applyAlignment="1">
      <alignment horizontal="center" vertical="center" wrapText="1"/>
    </xf>
    <xf numFmtId="0" fontId="2" fillId="19" borderId="5" xfId="0" applyFont="1" applyFill="1" applyBorder="1" applyAlignment="1">
      <alignment horizontal="center" vertical="center"/>
    </xf>
    <xf numFmtId="0" fontId="2" fillId="0" borderId="0" xfId="0" applyFont="1" applyAlignment="1">
      <alignment horizontal="center" vertical="center"/>
    </xf>
    <xf numFmtId="0" fontId="0" fillId="0" borderId="6" xfId="0" applyBorder="1"/>
    <xf numFmtId="170" fontId="0" fillId="0" borderId="0" xfId="2" applyNumberFormat="1" applyFont="1" applyBorder="1"/>
    <xf numFmtId="0" fontId="0" fillId="0" borderId="7" xfId="0" applyBorder="1"/>
    <xf numFmtId="0" fontId="0" fillId="4" borderId="6" xfId="0" applyFill="1" applyBorder="1" applyAlignment="1">
      <alignment vertical="center"/>
    </xf>
    <xf numFmtId="170" fontId="0" fillId="4" borderId="0" xfId="2" applyNumberFormat="1" applyFont="1" applyFill="1" applyBorder="1" applyAlignment="1">
      <alignment vertical="center"/>
    </xf>
    <xf numFmtId="170" fontId="8" fillId="4" borderId="0" xfId="2" applyNumberFormat="1" applyFont="1" applyFill="1" applyBorder="1" applyAlignment="1">
      <alignment vertical="center"/>
    </xf>
    <xf numFmtId="0" fontId="3" fillId="4" borderId="7" xfId="0" applyFont="1" applyFill="1" applyBorder="1" applyAlignment="1">
      <alignment vertical="center" wrapText="1"/>
    </xf>
    <xf numFmtId="0" fontId="0" fillId="0" borderId="6" xfId="0" applyBorder="1" applyAlignment="1">
      <alignment wrapText="1"/>
    </xf>
    <xf numFmtId="0" fontId="0" fillId="0" borderId="6" xfId="0" applyBorder="1" applyAlignment="1">
      <alignment vertical="center"/>
    </xf>
    <xf numFmtId="170" fontId="0" fillId="0" borderId="0" xfId="2" applyNumberFormat="1" applyFont="1" applyBorder="1" applyAlignment="1">
      <alignment vertical="center"/>
    </xf>
    <xf numFmtId="0" fontId="3" fillId="0" borderId="7"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xf>
    <xf numFmtId="0" fontId="0" fillId="20" borderId="6" xfId="0" applyFill="1" applyBorder="1"/>
    <xf numFmtId="170" fontId="0" fillId="20" borderId="0" xfId="2" applyNumberFormat="1" applyFont="1" applyFill="1" applyBorder="1"/>
    <xf numFmtId="0" fontId="0" fillId="5" borderId="6" xfId="0" applyFill="1" applyBorder="1"/>
    <xf numFmtId="170" fontId="0" fillId="5" borderId="0" xfId="2" applyNumberFormat="1" applyFont="1" applyFill="1" applyBorder="1"/>
    <xf numFmtId="0" fontId="6" fillId="0" borderId="7" xfId="0" applyFont="1" applyBorder="1"/>
    <xf numFmtId="0" fontId="0" fillId="20" borderId="8" xfId="0" applyFill="1" applyBorder="1"/>
    <xf numFmtId="170" fontId="0" fillId="20" borderId="9" xfId="2" applyNumberFormat="1" applyFont="1" applyFill="1" applyBorder="1"/>
    <xf numFmtId="0" fontId="0" fillId="0" borderId="10" xfId="0" applyBorder="1"/>
    <xf numFmtId="0" fontId="2" fillId="19" borderId="0" xfId="0" applyFont="1" applyFill="1" applyAlignment="1">
      <alignment horizontal="center"/>
    </xf>
    <xf numFmtId="170" fontId="2" fillId="19"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5" borderId="7" xfId="2" applyNumberFormat="1" applyFont="1" applyFill="1" applyBorder="1" applyAlignment="1">
      <alignment horizontal="center" vertical="center"/>
    </xf>
    <xf numFmtId="0" fontId="10" fillId="0" borderId="0" xfId="0" applyFont="1" applyAlignment="1">
      <alignment horizontal="justify"/>
    </xf>
    <xf numFmtId="170" fontId="3" fillId="0" borderId="0" xfId="2" applyNumberFormat="1" applyFont="1" applyBorder="1" applyAlignment="1">
      <alignment horizontal="center"/>
    </xf>
    <xf numFmtId="0" fontId="10" fillId="0" borderId="9" xfId="0" applyFont="1" applyBorder="1" applyAlignment="1">
      <alignment horizontal="justify" vertical="center" wrapText="1"/>
    </xf>
    <xf numFmtId="170" fontId="3" fillId="0" borderId="9" xfId="2" applyNumberFormat="1" applyFont="1" applyBorder="1" applyAlignment="1">
      <alignment horizontal="center"/>
    </xf>
    <xf numFmtId="0" fontId="10" fillId="2" borderId="0" xfId="0" applyFont="1" applyFill="1" applyAlignment="1">
      <alignment horizontal="justify"/>
    </xf>
    <xf numFmtId="170" fontId="3" fillId="5" borderId="7" xfId="2" applyNumberFormat="1" applyFont="1" applyFill="1" applyBorder="1" applyAlignment="1">
      <alignment horizontal="justify" vertical="center" wrapText="1"/>
    </xf>
    <xf numFmtId="0" fontId="10" fillId="2" borderId="9" xfId="0" applyFont="1" applyFill="1" applyBorder="1" applyAlignment="1">
      <alignment horizontal="justify" wrapText="1"/>
    </xf>
    <xf numFmtId="170" fontId="3" fillId="5" borderId="10" xfId="2" applyNumberFormat="1" applyFont="1" applyFill="1" applyBorder="1" applyAlignment="1">
      <alignment horizontal="justify" vertical="center" wrapText="1"/>
    </xf>
    <xf numFmtId="0" fontId="0" fillId="0" borderId="11" xfId="0" applyBorder="1" applyAlignment="1">
      <alignment horizontal="left" vertical="center" wrapText="1"/>
    </xf>
    <xf numFmtId="0" fontId="10" fillId="0" borderId="9" xfId="0" applyFont="1" applyBorder="1" applyAlignment="1">
      <alignment horizontal="justify" vertical="center"/>
    </xf>
    <xf numFmtId="170" fontId="2" fillId="0" borderId="9" xfId="2" applyNumberFormat="1" applyFont="1" applyBorder="1" applyAlignment="1">
      <alignment vertical="center"/>
    </xf>
    <xf numFmtId="170" fontId="3" fillId="0" borderId="9" xfId="2" applyNumberFormat="1" applyFont="1" applyBorder="1" applyAlignment="1">
      <alignment horizontal="justify" wrapText="1"/>
    </xf>
    <xf numFmtId="0" fontId="10" fillId="0" borderId="9" xfId="0" applyFont="1" applyBorder="1" applyAlignment="1">
      <alignment horizontal="justify"/>
    </xf>
    <xf numFmtId="170" fontId="3" fillId="0" borderId="9" xfId="2" applyNumberFormat="1" applyFont="1" applyBorder="1" applyAlignment="1"/>
    <xf numFmtId="0" fontId="10"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9"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1" borderId="0" xfId="0" applyFont="1" applyFill="1" applyAlignment="1">
      <alignment horizontal="center"/>
    </xf>
    <xf numFmtId="0" fontId="2" fillId="20" borderId="0" xfId="0" applyFont="1" applyFill="1" applyAlignment="1">
      <alignment horizontal="center"/>
    </xf>
    <xf numFmtId="170" fontId="2" fillId="20" borderId="0" xfId="2" applyNumberFormat="1" applyFont="1" applyFill="1" applyAlignment="1">
      <alignment horizontal="center"/>
    </xf>
    <xf numFmtId="170" fontId="2" fillId="5"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0" fillId="0" borderId="0" xfId="2" applyNumberFormat="1" applyFont="1" applyAlignment="1">
      <alignment vertical="top" wrapText="1"/>
    </xf>
    <xf numFmtId="170" fontId="10" fillId="5"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1" borderId="3" xfId="0" applyFont="1" applyFill="1" applyBorder="1" applyAlignment="1">
      <alignment horizontal="center"/>
    </xf>
    <xf numFmtId="0" fontId="5" fillId="21" borderId="5" xfId="0" applyFont="1" applyFill="1" applyBorder="1" applyAlignment="1">
      <alignment horizontal="center"/>
    </xf>
    <xf numFmtId="0" fontId="2" fillId="0" borderId="6" xfId="0" applyFont="1" applyBorder="1" applyAlignment="1">
      <alignment horizontal="left"/>
    </xf>
    <xf numFmtId="170" fontId="2" fillId="0" borderId="7" xfId="2" applyNumberFormat="1" applyFont="1" applyBorder="1" applyAlignment="1">
      <alignment horizontal="center"/>
    </xf>
    <xf numFmtId="170" fontId="0" fillId="0" borderId="7" xfId="2" applyNumberFormat="1" applyFont="1" applyBorder="1"/>
    <xf numFmtId="0" fontId="2" fillId="5" borderId="6" xfId="0" applyFont="1" applyFill="1" applyBorder="1" applyAlignment="1">
      <alignment vertical="center"/>
    </xf>
    <xf numFmtId="170" fontId="2" fillId="5" borderId="7"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8" xfId="0" applyBorder="1"/>
    <xf numFmtId="10" fontId="0" fillId="0" borderId="10"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2" fillId="0" borderId="0" xfId="0" applyFont="1"/>
    <xf numFmtId="170" fontId="3" fillId="0" borderId="0" xfId="2" applyNumberFormat="1" applyFont="1"/>
    <xf numFmtId="0" fontId="13" fillId="5" borderId="0" xfId="0" applyFont="1" applyFill="1"/>
    <xf numFmtId="170" fontId="14" fillId="5" borderId="0" xfId="2" applyNumberFormat="1" applyFont="1" applyFill="1"/>
    <xf numFmtId="170" fontId="0" fillId="5" borderId="0" xfId="2" applyNumberFormat="1" applyFont="1" applyFill="1"/>
    <xf numFmtId="0" fontId="2" fillId="19" borderId="0" xfId="0" applyFont="1" applyFill="1"/>
    <xf numFmtId="171" fontId="2" fillId="19" borderId="0" xfId="3" applyNumberFormat="1" applyFont="1" applyFill="1"/>
    <xf numFmtId="170" fontId="9" fillId="0" borderId="0" xfId="2" applyNumberFormat="1" applyFont="1"/>
    <xf numFmtId="49" fontId="43" fillId="3" borderId="0" xfId="0" applyNumberFormat="1" applyFont="1" applyFill="1" applyAlignment="1">
      <alignment horizontal="left" vertical="center" wrapText="1"/>
    </xf>
    <xf numFmtId="0" fontId="43" fillId="0" borderId="0" xfId="0" applyFont="1"/>
    <xf numFmtId="0" fontId="43" fillId="3" borderId="0" xfId="0" applyFont="1" applyFill="1"/>
    <xf numFmtId="0" fontId="46" fillId="3" borderId="1" xfId="0" applyFont="1" applyFill="1" applyBorder="1" applyAlignment="1">
      <alignment horizontal="left" vertical="center"/>
    </xf>
    <xf numFmtId="9" fontId="43" fillId="3" borderId="0" xfId="0" applyNumberFormat="1" applyFont="1" applyFill="1" applyAlignment="1">
      <alignment horizontal="center" vertical="center"/>
    </xf>
    <xf numFmtId="169" fontId="43" fillId="3" borderId="0" xfId="0" applyNumberFormat="1" applyFont="1" applyFill="1"/>
    <xf numFmtId="169" fontId="43" fillId="3" borderId="0" xfId="0" applyNumberFormat="1" applyFont="1" applyFill="1" applyAlignment="1">
      <alignment horizontal="center" vertical="center"/>
    </xf>
    <xf numFmtId="0" fontId="43" fillId="3" borderId="0" xfId="0" applyFont="1" applyFill="1" applyAlignment="1">
      <alignment horizontal="center" vertical="center"/>
    </xf>
    <xf numFmtId="49" fontId="46" fillId="3" borderId="0" xfId="0" applyNumberFormat="1" applyFont="1" applyFill="1" applyAlignment="1">
      <alignment horizontal="center" vertical="center" wrapText="1"/>
    </xf>
    <xf numFmtId="49" fontId="43" fillId="3" borderId="0" xfId="0" applyNumberFormat="1" applyFont="1" applyFill="1" applyAlignment="1">
      <alignment vertical="center" wrapText="1"/>
    </xf>
    <xf numFmtId="49" fontId="46" fillId="3" borderId="0" xfId="0" applyNumberFormat="1" applyFont="1" applyFill="1" applyAlignment="1">
      <alignment horizontal="right" vertical="center" wrapText="1"/>
    </xf>
    <xf numFmtId="49" fontId="43" fillId="3" borderId="0" xfId="0" applyNumberFormat="1" applyFont="1" applyFill="1" applyAlignment="1">
      <alignment vertical="center"/>
    </xf>
    <xf numFmtId="49" fontId="46" fillId="3" borderId="0" xfId="0" applyNumberFormat="1" applyFont="1" applyFill="1" applyAlignment="1">
      <alignment vertical="center"/>
    </xf>
    <xf numFmtId="9" fontId="46" fillId="3" borderId="0" xfId="0" applyNumberFormat="1" applyFont="1" applyFill="1" applyAlignment="1">
      <alignment horizontal="center" vertical="center"/>
    </xf>
    <xf numFmtId="169" fontId="46" fillId="3" borderId="0" xfId="0" applyNumberFormat="1" applyFont="1" applyFill="1" applyAlignment="1">
      <alignment vertical="center"/>
    </xf>
    <xf numFmtId="169" fontId="46" fillId="3" borderId="0" xfId="0" applyNumberFormat="1" applyFont="1" applyFill="1" applyAlignment="1">
      <alignment horizontal="center" vertical="center"/>
    </xf>
    <xf numFmtId="49" fontId="46" fillId="3" borderId="0" xfId="0" applyNumberFormat="1" applyFont="1" applyFill="1" applyAlignment="1">
      <alignment horizontal="left"/>
    </xf>
    <xf numFmtId="0" fontId="43" fillId="0" borderId="0" xfId="0" applyFont="1" applyAlignment="1">
      <alignment horizontal="center" vertical="center"/>
    </xf>
    <xf numFmtId="0" fontId="46" fillId="48" borderId="1" xfId="0" applyFont="1" applyFill="1" applyBorder="1" applyAlignment="1">
      <alignment horizontal="center" vertical="center" wrapText="1"/>
    </xf>
    <xf numFmtId="17" fontId="48" fillId="2" borderId="1" xfId="0" applyNumberFormat="1" applyFont="1" applyFill="1" applyBorder="1" applyAlignment="1">
      <alignment horizontal="center" vertical="center" wrapText="1"/>
    </xf>
    <xf numFmtId="0" fontId="48" fillId="2" borderId="1" xfId="0" applyFont="1" applyFill="1" applyBorder="1" applyAlignment="1">
      <alignment horizontal="center" vertical="center" wrapText="1"/>
    </xf>
    <xf numFmtId="0" fontId="47" fillId="2" borderId="1" xfId="0" applyFont="1" applyFill="1" applyBorder="1" applyAlignment="1">
      <alignment horizontal="center" vertical="center" wrapText="1"/>
    </xf>
    <xf numFmtId="169" fontId="48" fillId="45" borderId="1" xfId="0" applyNumberFormat="1" applyFont="1" applyFill="1" applyBorder="1" applyAlignment="1">
      <alignment horizontal="center" vertical="center" wrapText="1"/>
    </xf>
    <xf numFmtId="0" fontId="48" fillId="45" borderId="1" xfId="0" applyFont="1" applyFill="1" applyBorder="1" applyAlignment="1">
      <alignment horizontal="center" vertical="center" wrapText="1"/>
    </xf>
    <xf numFmtId="0" fontId="48" fillId="44" borderId="27" xfId="0" applyFont="1" applyFill="1" applyBorder="1" applyAlignment="1">
      <alignment horizontal="center" vertical="center" wrapText="1"/>
    </xf>
    <xf numFmtId="9" fontId="43" fillId="0" borderId="1" xfId="1" applyFont="1" applyFill="1" applyBorder="1" applyAlignment="1" applyProtection="1">
      <alignment horizontal="left" vertical="center" wrapText="1"/>
    </xf>
    <xf numFmtId="1" fontId="45" fillId="0" borderId="1" xfId="0" applyNumberFormat="1" applyFont="1" applyBorder="1" applyAlignment="1">
      <alignment horizontal="center" vertical="center"/>
    </xf>
    <xf numFmtId="9" fontId="43" fillId="0" borderId="1" xfId="1" applyFont="1" applyFill="1" applyBorder="1" applyAlignment="1" applyProtection="1">
      <alignment horizontal="center" vertical="center"/>
    </xf>
    <xf numFmtId="43" fontId="43" fillId="0" borderId="1" xfId="2797" applyFont="1" applyFill="1" applyBorder="1" applyAlignment="1" applyProtection="1">
      <alignment horizontal="center" vertical="center"/>
    </xf>
    <xf numFmtId="43" fontId="46" fillId="0" borderId="1" xfId="2797" applyFont="1" applyFill="1" applyBorder="1" applyAlignment="1" applyProtection="1">
      <alignment horizontal="center" vertical="center"/>
    </xf>
    <xf numFmtId="183" fontId="46" fillId="0" borderId="1" xfId="2797" applyNumberFormat="1" applyFont="1" applyFill="1" applyBorder="1" applyAlignment="1" applyProtection="1">
      <alignment horizontal="center" vertical="center"/>
    </xf>
    <xf numFmtId="3" fontId="45" fillId="0" borderId="1" xfId="1" applyNumberFormat="1" applyFont="1" applyFill="1" applyBorder="1" applyAlignment="1" applyProtection="1">
      <alignment horizontal="center" vertical="center"/>
    </xf>
    <xf numFmtId="183" fontId="43" fillId="0" borderId="1" xfId="2797" applyNumberFormat="1" applyFont="1" applyFill="1" applyBorder="1" applyAlignment="1" applyProtection="1">
      <alignment horizontal="center" vertical="center"/>
    </xf>
    <xf numFmtId="183" fontId="45" fillId="0" borderId="1" xfId="2797" applyNumberFormat="1" applyFont="1" applyFill="1" applyBorder="1" applyAlignment="1">
      <alignment horizontal="center" vertical="center" wrapText="1"/>
    </xf>
    <xf numFmtId="1" fontId="43" fillId="0" borderId="1" xfId="0" applyNumberFormat="1" applyFont="1" applyBorder="1" applyAlignment="1">
      <alignment horizontal="center" vertical="center"/>
    </xf>
    <xf numFmtId="3" fontId="43" fillId="0" borderId="1" xfId="0" applyNumberFormat="1" applyFont="1" applyBorder="1" applyAlignment="1">
      <alignment horizontal="center" vertical="center"/>
    </xf>
    <xf numFmtId="0" fontId="43" fillId="0" borderId="1" xfId="0" applyFont="1" applyBorder="1" applyAlignment="1">
      <alignment horizontal="center" vertical="center"/>
    </xf>
    <xf numFmtId="9" fontId="43" fillId="0" borderId="1" xfId="1" applyFont="1" applyFill="1" applyBorder="1" applyAlignment="1" applyProtection="1">
      <alignment horizontal="left" vertical="top" wrapText="1"/>
    </xf>
    <xf numFmtId="3" fontId="43" fillId="0" borderId="1" xfId="1" applyNumberFormat="1" applyFont="1" applyFill="1" applyBorder="1" applyAlignment="1" applyProtection="1">
      <alignment horizontal="center" vertical="center"/>
    </xf>
    <xf numFmtId="0" fontId="46" fillId="0" borderId="0" xfId="0" applyFont="1"/>
    <xf numFmtId="49" fontId="43" fillId="3" borderId="0" xfId="0" applyNumberFormat="1" applyFont="1" applyFill="1" applyAlignment="1">
      <alignment horizontal="center"/>
    </xf>
    <xf numFmtId="49" fontId="46" fillId="46" borderId="1" xfId="0" applyNumberFormat="1" applyFont="1" applyFill="1" applyBorder="1" applyAlignment="1">
      <alignment horizontal="center" vertical="center" wrapText="1"/>
    </xf>
    <xf numFmtId="0" fontId="43" fillId="5" borderId="1" xfId="0" applyFont="1" applyFill="1" applyBorder="1" applyAlignment="1">
      <alignment horizontal="center" wrapText="1"/>
    </xf>
    <xf numFmtId="49" fontId="46" fillId="47" borderId="1" xfId="0" applyNumberFormat="1" applyFont="1" applyFill="1" applyBorder="1" applyAlignment="1">
      <alignment horizontal="center" vertical="center" wrapText="1"/>
    </xf>
    <xf numFmtId="0" fontId="43" fillId="3" borderId="1" xfId="0"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1" xfId="0" applyFont="1" applyBorder="1" applyAlignment="1">
      <alignment vertical="center" wrapText="1"/>
    </xf>
    <xf numFmtId="0" fontId="49" fillId="0" borderId="1" xfId="0" applyFont="1" applyBorder="1" applyAlignment="1">
      <alignment horizontal="left" vertical="center" wrapText="1"/>
    </xf>
    <xf numFmtId="183" fontId="50" fillId="0" borderId="1" xfId="1" applyNumberFormat="1" applyFont="1" applyFill="1" applyBorder="1" applyAlignment="1" applyProtection="1">
      <alignment horizontal="center" vertical="center"/>
    </xf>
    <xf numFmtId="3" fontId="50" fillId="0" borderId="1" xfId="1" applyNumberFormat="1" applyFont="1" applyFill="1" applyBorder="1" applyAlignment="1" applyProtection="1">
      <alignment horizontal="center" vertical="center"/>
    </xf>
    <xf numFmtId="0" fontId="43" fillId="0" borderId="0" xfId="0" applyFont="1" applyAlignment="1">
      <alignment vertical="top" wrapText="1"/>
    </xf>
    <xf numFmtId="0" fontId="46" fillId="3" borderId="1" xfId="0" applyFont="1" applyFill="1" applyBorder="1" applyAlignment="1">
      <alignment horizontal="center" vertical="center"/>
    </xf>
    <xf numFmtId="0" fontId="46" fillId="3" borderId="27" xfId="0" applyFont="1" applyFill="1" applyBorder="1" applyAlignment="1">
      <alignment horizontal="center" vertical="center"/>
    </xf>
    <xf numFmtId="10" fontId="43" fillId="3" borderId="0" xfId="1" applyNumberFormat="1" applyFont="1" applyFill="1"/>
    <xf numFmtId="43" fontId="45" fillId="0" borderId="1" xfId="2797" applyFont="1" applyFill="1" applyBorder="1" applyAlignment="1" applyProtection="1">
      <alignment horizontal="center" vertical="center"/>
    </xf>
    <xf numFmtId="183" fontId="50" fillId="0" borderId="1" xfId="2797" applyNumberFormat="1" applyFont="1" applyFill="1" applyBorder="1" applyAlignment="1" applyProtection="1">
      <alignment horizontal="center" vertical="center"/>
    </xf>
    <xf numFmtId="0" fontId="46" fillId="3" borderId="0" xfId="0" applyFont="1" applyFill="1"/>
    <xf numFmtId="49" fontId="46" fillId="3" borderId="0" xfId="0" applyNumberFormat="1" applyFont="1" applyFill="1" applyAlignment="1">
      <alignment horizontal="left" vertical="center" wrapText="1"/>
    </xf>
    <xf numFmtId="49" fontId="46" fillId="0" borderId="0" xfId="0" applyNumberFormat="1" applyFont="1" applyAlignment="1">
      <alignment vertical="center"/>
    </xf>
    <xf numFmtId="49" fontId="43" fillId="0" borderId="0" xfId="0" applyNumberFormat="1" applyFont="1" applyAlignment="1">
      <alignment horizontal="left" vertical="center" wrapText="1"/>
    </xf>
    <xf numFmtId="9" fontId="43" fillId="0" borderId="0" xfId="0" applyNumberFormat="1" applyFont="1" applyAlignment="1">
      <alignment horizontal="center" vertical="center"/>
    </xf>
    <xf numFmtId="183" fontId="43" fillId="0" borderId="1" xfId="0" applyNumberFormat="1" applyFont="1" applyBorder="1" applyAlignment="1">
      <alignment horizontal="center" vertical="center"/>
    </xf>
    <xf numFmtId="183" fontId="43" fillId="0" borderId="1" xfId="1" applyNumberFormat="1" applyFont="1" applyFill="1" applyBorder="1" applyAlignment="1" applyProtection="1">
      <alignment horizontal="center" vertical="center"/>
    </xf>
    <xf numFmtId="184" fontId="43" fillId="0" borderId="1" xfId="2798" applyNumberFormat="1" applyFont="1" applyFill="1" applyBorder="1" applyAlignment="1" applyProtection="1">
      <alignment horizontal="center" vertical="center"/>
    </xf>
    <xf numFmtId="49" fontId="43" fillId="0" borderId="0" xfId="0" applyNumberFormat="1" applyFont="1" applyAlignment="1">
      <alignment horizontal="center"/>
    </xf>
    <xf numFmtId="183" fontId="43" fillId="0" borderId="1" xfId="2797" applyNumberFormat="1" applyFont="1" applyFill="1" applyBorder="1" applyAlignment="1" applyProtection="1">
      <alignment vertical="center"/>
    </xf>
    <xf numFmtId="10" fontId="43" fillId="0" borderId="0" xfId="0" applyNumberFormat="1" applyFont="1"/>
    <xf numFmtId="10" fontId="46" fillId="0" borderId="0" xfId="0" applyNumberFormat="1" applyFont="1" applyAlignment="1">
      <alignment vertical="center"/>
    </xf>
    <xf numFmtId="43" fontId="49" fillId="0" borderId="1" xfId="2797" applyFont="1" applyFill="1" applyBorder="1" applyAlignment="1">
      <alignment horizontal="center" vertical="center" wrapText="1"/>
    </xf>
    <xf numFmtId="10" fontId="49" fillId="0" borderId="1" xfId="1" applyNumberFormat="1" applyFont="1" applyFill="1" applyBorder="1" applyAlignment="1">
      <alignment horizontal="center" vertical="center" wrapText="1"/>
    </xf>
    <xf numFmtId="183" fontId="49" fillId="0" borderId="1" xfId="2797" applyNumberFormat="1" applyFont="1" applyFill="1" applyBorder="1" applyAlignment="1">
      <alignment horizontal="center" vertical="center" wrapText="1"/>
    </xf>
    <xf numFmtId="10" fontId="43" fillId="0" borderId="0" xfId="0" applyNumberFormat="1" applyFont="1" applyAlignment="1">
      <alignment horizontal="left" vertical="center" wrapText="1"/>
    </xf>
    <xf numFmtId="9" fontId="46" fillId="0" borderId="0" xfId="0" applyNumberFormat="1" applyFont="1" applyAlignment="1">
      <alignment horizontal="center" vertical="center"/>
    </xf>
    <xf numFmtId="182" fontId="49" fillId="0" borderId="1" xfId="1" applyNumberFormat="1" applyFont="1" applyFill="1" applyBorder="1" applyAlignment="1">
      <alignment horizontal="center" vertical="center" wrapText="1"/>
    </xf>
    <xf numFmtId="9" fontId="49" fillId="0" borderId="1" xfId="1" applyFont="1" applyFill="1" applyBorder="1" applyAlignment="1">
      <alignment horizontal="center" vertical="center" wrapText="1"/>
    </xf>
    <xf numFmtId="10" fontId="49" fillId="49" borderId="1" xfId="1" applyNumberFormat="1" applyFont="1" applyFill="1" applyBorder="1" applyAlignment="1">
      <alignment horizontal="center" vertical="center" wrapText="1"/>
    </xf>
    <xf numFmtId="0" fontId="43" fillId="0" borderId="1" xfId="0" applyFont="1" applyBorder="1" applyAlignment="1">
      <alignment horizontal="center" vertical="center" wrapText="1"/>
    </xf>
    <xf numFmtId="0" fontId="53" fillId="0" borderId="1" xfId="0" applyFont="1" applyBorder="1" applyAlignment="1">
      <alignment horizontal="left" vertical="center" wrapText="1"/>
    </xf>
    <xf numFmtId="10" fontId="43" fillId="5" borderId="1" xfId="1" applyNumberFormat="1" applyFont="1" applyFill="1" applyBorder="1" applyAlignment="1" applyProtection="1">
      <alignment horizontal="center" vertical="center"/>
    </xf>
    <xf numFmtId="10" fontId="49" fillId="47" borderId="1" xfId="1" applyNumberFormat="1" applyFont="1" applyFill="1" applyBorder="1" applyAlignment="1">
      <alignment horizontal="center" vertical="center" wrapText="1"/>
    </xf>
    <xf numFmtId="0" fontId="51" fillId="0" borderId="1" xfId="0" applyFont="1" applyBorder="1" applyAlignment="1">
      <alignment horizontal="left" vertical="top" wrapText="1"/>
    </xf>
    <xf numFmtId="0" fontId="46" fillId="0" borderId="0" xfId="0" applyFont="1" applyAlignment="1">
      <alignment vertical="center"/>
    </xf>
    <xf numFmtId="0" fontId="46" fillId="0" borderId="31" xfId="0" applyFont="1" applyBorder="1" applyAlignment="1">
      <alignment vertical="center"/>
    </xf>
    <xf numFmtId="0" fontId="46" fillId="0" borderId="31" xfId="0" applyFont="1" applyBorder="1" applyAlignment="1">
      <alignment vertical="center" wrapText="1"/>
    </xf>
    <xf numFmtId="10" fontId="43" fillId="47" borderId="1" xfId="1" applyNumberFormat="1" applyFont="1" applyFill="1" applyBorder="1" applyAlignment="1" applyProtection="1">
      <alignment horizontal="center" vertical="center"/>
    </xf>
    <xf numFmtId="0" fontId="51" fillId="0" borderId="1" xfId="0" applyFont="1" applyBorder="1" applyAlignment="1">
      <alignment vertical="center" wrapText="1"/>
    </xf>
    <xf numFmtId="0" fontId="46" fillId="0" borderId="0" xfId="0" applyFont="1" applyAlignment="1">
      <alignment vertical="center" wrapText="1"/>
    </xf>
    <xf numFmtId="0" fontId="43" fillId="0" borderId="0" xfId="0" applyFont="1" applyAlignment="1">
      <alignment horizontal="center"/>
    </xf>
    <xf numFmtId="49" fontId="46" fillId="0" borderId="0" xfId="0" applyNumberFormat="1" applyFont="1" applyAlignment="1">
      <alignment horizontal="center" vertical="center"/>
    </xf>
    <xf numFmtId="49" fontId="43" fillId="0" borderId="0" xfId="0" applyNumberFormat="1" applyFont="1" applyAlignment="1">
      <alignment horizontal="center" vertical="center" wrapText="1"/>
    </xf>
    <xf numFmtId="10" fontId="43" fillId="3" borderId="0" xfId="0" applyNumberFormat="1" applyFont="1" applyFill="1" applyAlignment="1">
      <alignment horizontal="center" vertical="center"/>
    </xf>
    <xf numFmtId="10" fontId="46" fillId="3" borderId="0" xfId="0" applyNumberFormat="1" applyFont="1" applyFill="1" applyAlignment="1">
      <alignment horizontal="center" vertical="center"/>
    </xf>
    <xf numFmtId="10" fontId="48" fillId="2" borderId="1" xfId="0" applyNumberFormat="1" applyFont="1" applyFill="1" applyBorder="1" applyAlignment="1">
      <alignment horizontal="center" vertical="center" wrapText="1"/>
    </xf>
    <xf numFmtId="10" fontId="43" fillId="3" borderId="0" xfId="0" applyNumberFormat="1" applyFont="1" applyFill="1" applyAlignment="1">
      <alignment horizontal="left" vertical="center" wrapText="1"/>
    </xf>
    <xf numFmtId="49" fontId="43" fillId="3" borderId="0" xfId="0" applyNumberFormat="1" applyFont="1" applyFill="1" applyAlignment="1">
      <alignment horizontal="left" vertical="center" wrapText="1"/>
    </xf>
    <xf numFmtId="49" fontId="43" fillId="3" borderId="1" xfId="0" applyNumberFormat="1" applyFont="1" applyFill="1" applyBorder="1" applyAlignment="1">
      <alignment horizontal="center"/>
    </xf>
    <xf numFmtId="184" fontId="43" fillId="0" borderId="28" xfId="2798" applyNumberFormat="1" applyFont="1" applyFill="1" applyBorder="1" applyAlignment="1">
      <alignment horizontal="center" vertical="center"/>
    </xf>
    <xf numFmtId="184" fontId="43" fillId="0" borderId="30" xfId="2798" applyNumberFormat="1" applyFont="1" applyFill="1" applyBorder="1" applyAlignment="1">
      <alignment horizontal="center" vertical="center"/>
    </xf>
    <xf numFmtId="184" fontId="43" fillId="0" borderId="29" xfId="2798" applyNumberFormat="1" applyFont="1" applyFill="1" applyBorder="1" applyAlignment="1">
      <alignment horizontal="center" vertical="center"/>
    </xf>
    <xf numFmtId="3" fontId="43" fillId="0" borderId="28" xfId="1782" applyNumberFormat="1" applyFont="1" applyFill="1" applyBorder="1" applyAlignment="1">
      <alignment horizontal="center" vertical="center"/>
    </xf>
    <xf numFmtId="3" fontId="43" fillId="0" borderId="30" xfId="1782" applyNumberFormat="1" applyFont="1" applyFill="1" applyBorder="1" applyAlignment="1">
      <alignment horizontal="center" vertical="center"/>
    </xf>
    <xf numFmtId="3" fontId="43" fillId="0" borderId="29" xfId="1782" applyNumberFormat="1" applyFont="1" applyFill="1" applyBorder="1" applyAlignment="1">
      <alignment horizontal="center" vertical="center"/>
    </xf>
    <xf numFmtId="10" fontId="43" fillId="47" borderId="28" xfId="1" applyNumberFormat="1" applyFont="1" applyFill="1" applyBorder="1" applyAlignment="1">
      <alignment horizontal="center" vertical="center"/>
    </xf>
    <xf numFmtId="10" fontId="43" fillId="47" borderId="30" xfId="1" applyNumberFormat="1" applyFont="1" applyFill="1" applyBorder="1" applyAlignment="1">
      <alignment horizontal="center" vertical="center"/>
    </xf>
    <xf numFmtId="10" fontId="43" fillId="47" borderId="29" xfId="1" applyNumberFormat="1" applyFont="1" applyFill="1" applyBorder="1" applyAlignment="1">
      <alignment horizontal="center" vertical="center"/>
    </xf>
    <xf numFmtId="184" fontId="43" fillId="0" borderId="28" xfId="2798" applyNumberFormat="1" applyFont="1" applyFill="1" applyBorder="1" applyAlignment="1" applyProtection="1">
      <alignment horizontal="center" vertical="center"/>
    </xf>
    <xf numFmtId="184" fontId="43" fillId="0" borderId="30" xfId="2798" applyNumberFormat="1" applyFont="1" applyFill="1" applyBorder="1" applyAlignment="1" applyProtection="1">
      <alignment horizontal="center" vertical="center"/>
    </xf>
    <xf numFmtId="184" fontId="43" fillId="0" borderId="29" xfId="2798" applyNumberFormat="1" applyFont="1" applyFill="1" applyBorder="1" applyAlignment="1" applyProtection="1">
      <alignment horizontal="center" vertical="center"/>
    </xf>
    <xf numFmtId="10" fontId="43" fillId="5" borderId="28" xfId="1" applyNumberFormat="1" applyFont="1" applyFill="1" applyBorder="1" applyAlignment="1">
      <alignment horizontal="center" vertical="center"/>
    </xf>
    <xf numFmtId="10" fontId="43" fillId="5" borderId="30" xfId="1" applyNumberFormat="1" applyFont="1" applyFill="1" applyBorder="1" applyAlignment="1">
      <alignment horizontal="center" vertical="center"/>
    </xf>
    <xf numFmtId="10" fontId="43" fillId="5" borderId="29" xfId="1" applyNumberFormat="1" applyFont="1" applyFill="1" applyBorder="1" applyAlignment="1">
      <alignment horizontal="center" vertical="center"/>
    </xf>
    <xf numFmtId="9" fontId="43" fillId="0" borderId="28" xfId="1" applyFont="1" applyFill="1" applyBorder="1" applyAlignment="1" applyProtection="1">
      <alignment horizontal="center" vertical="center" wrapText="1"/>
    </xf>
    <xf numFmtId="9" fontId="43" fillId="0" borderId="30" xfId="1" applyFont="1" applyFill="1" applyBorder="1" applyAlignment="1" applyProtection="1">
      <alignment horizontal="center" vertical="center" wrapText="1"/>
    </xf>
    <xf numFmtId="9" fontId="43" fillId="0" borderId="29" xfId="1" applyFont="1" applyFill="1" applyBorder="1" applyAlignment="1" applyProtection="1">
      <alignment horizontal="center" vertical="center" wrapText="1"/>
    </xf>
    <xf numFmtId="1" fontId="43" fillId="0" borderId="28" xfId="0" applyNumberFormat="1" applyFont="1" applyBorder="1" applyAlignment="1">
      <alignment horizontal="center" vertical="center" wrapText="1"/>
    </xf>
    <xf numFmtId="1" fontId="43" fillId="0" borderId="30" xfId="0" applyNumberFormat="1" applyFont="1" applyBorder="1" applyAlignment="1">
      <alignment horizontal="center" vertical="center" wrapText="1"/>
    </xf>
    <xf numFmtId="1" fontId="43" fillId="0" borderId="29" xfId="0" applyNumberFormat="1" applyFont="1" applyBorder="1" applyAlignment="1">
      <alignment horizontal="center" vertical="center" wrapText="1"/>
    </xf>
    <xf numFmtId="1" fontId="45" fillId="0" borderId="28" xfId="0" applyNumberFormat="1" applyFont="1" applyBorder="1" applyAlignment="1">
      <alignment horizontal="center" vertical="center"/>
    </xf>
    <xf numFmtId="1" fontId="45" fillId="0" borderId="30" xfId="0" applyNumberFormat="1" applyFont="1" applyBorder="1" applyAlignment="1">
      <alignment horizontal="center" vertical="center"/>
    </xf>
    <xf numFmtId="1" fontId="45" fillId="0" borderId="29" xfId="0" applyNumberFormat="1" applyFont="1" applyBorder="1" applyAlignment="1">
      <alignment horizontal="center" vertical="center"/>
    </xf>
    <xf numFmtId="0" fontId="43" fillId="3" borderId="1" xfId="0" applyFont="1" applyFill="1" applyBorder="1" applyAlignment="1">
      <alignment horizontal="center" vertical="center"/>
    </xf>
    <xf numFmtId="0" fontId="49" fillId="0" borderId="1" xfId="0" applyFont="1" applyBorder="1" applyAlignment="1">
      <alignment horizontal="center" vertical="center"/>
    </xf>
    <xf numFmtId="0" fontId="49" fillId="0" borderId="1" xfId="0" applyFont="1" applyBorder="1" applyAlignment="1">
      <alignment horizontal="center" vertical="center" wrapText="1" readingOrder="1"/>
    </xf>
    <xf numFmtId="0" fontId="46" fillId="3" borderId="1" xfId="0" applyFont="1" applyFill="1" applyBorder="1" applyAlignment="1">
      <alignment horizontal="center" vertical="center"/>
    </xf>
    <xf numFmtId="169" fontId="47" fillId="45" borderId="1" xfId="0" applyNumberFormat="1" applyFont="1" applyFill="1" applyBorder="1" applyAlignment="1">
      <alignment horizontal="center" vertical="center"/>
    </xf>
    <xf numFmtId="0" fontId="47" fillId="44" borderId="1" xfId="0" applyFont="1" applyFill="1" applyBorder="1" applyAlignment="1">
      <alignment horizontal="center" vertical="center"/>
    </xf>
    <xf numFmtId="49" fontId="47" fillId="2" borderId="1" xfId="0" applyNumberFormat="1" applyFont="1" applyFill="1" applyBorder="1" applyAlignment="1">
      <alignment horizontal="center" vertical="center" wrapText="1"/>
    </xf>
    <xf numFmtId="49" fontId="47" fillId="2" borderId="1" xfId="0" applyNumberFormat="1" applyFont="1" applyFill="1" applyBorder="1" applyAlignment="1">
      <alignment horizontal="center" vertical="center"/>
    </xf>
    <xf numFmtId="49" fontId="46" fillId="48" borderId="21" xfId="0" applyNumberFormat="1" applyFont="1" applyFill="1" applyBorder="1" applyAlignment="1">
      <alignment horizontal="center" vertical="center"/>
    </xf>
    <xf numFmtId="49" fontId="46" fillId="48" borderId="22" xfId="0" applyNumberFormat="1" applyFont="1" applyFill="1" applyBorder="1" applyAlignment="1">
      <alignment horizontal="center" vertical="center"/>
    </xf>
    <xf numFmtId="49" fontId="46" fillId="48" borderId="23" xfId="0" applyNumberFormat="1" applyFont="1" applyFill="1" applyBorder="1" applyAlignment="1">
      <alignment horizontal="center" vertical="center"/>
    </xf>
    <xf numFmtId="49" fontId="46" fillId="48" borderId="24" xfId="0" applyNumberFormat="1" applyFont="1" applyFill="1" applyBorder="1" applyAlignment="1">
      <alignment horizontal="center" vertical="center"/>
    </xf>
    <xf numFmtId="49" fontId="46" fillId="48" borderId="25" xfId="0" applyNumberFormat="1" applyFont="1" applyFill="1" applyBorder="1" applyAlignment="1">
      <alignment horizontal="center" vertical="center"/>
    </xf>
    <xf numFmtId="49" fontId="46" fillId="48" borderId="26" xfId="0" applyNumberFormat="1" applyFont="1" applyFill="1" applyBorder="1" applyAlignment="1">
      <alignment horizontal="center" vertical="center"/>
    </xf>
    <xf numFmtId="49" fontId="46" fillId="48" borderId="1" xfId="0" applyNumberFormat="1" applyFont="1" applyFill="1" applyBorder="1" applyAlignment="1">
      <alignment horizontal="center" vertical="center"/>
    </xf>
    <xf numFmtId="49" fontId="46" fillId="48" borderId="28" xfId="0" applyNumberFormat="1" applyFont="1" applyFill="1" applyBorder="1" applyAlignment="1">
      <alignment horizontal="center" vertical="center"/>
    </xf>
    <xf numFmtId="49" fontId="46" fillId="48" borderId="29" xfId="0" applyNumberFormat="1" applyFont="1" applyFill="1" applyBorder="1" applyAlignment="1">
      <alignment horizontal="center" vertical="center"/>
    </xf>
    <xf numFmtId="170" fontId="3" fillId="5" borderId="7" xfId="2" applyNumberFormat="1" applyFont="1" applyFill="1" applyBorder="1" applyAlignment="1">
      <alignment horizontal="justify" vertical="center" wrapText="1"/>
    </xf>
    <xf numFmtId="170" fontId="3" fillId="5" borderId="10" xfId="2" applyNumberFormat="1" applyFont="1" applyFill="1" applyBorder="1" applyAlignment="1">
      <alignment horizontal="justify" vertical="center" wrapText="1"/>
    </xf>
    <xf numFmtId="0" fontId="2" fillId="19" borderId="0" xfId="0" applyFont="1" applyFill="1" applyAlignment="1">
      <alignment horizontal="center"/>
    </xf>
    <xf numFmtId="0" fontId="0" fillId="0" borderId="0" xfId="0" applyAlignment="1">
      <alignment horizontal="left" vertical="center" wrapText="1"/>
    </xf>
    <xf numFmtId="0" fontId="0" fillId="0" borderId="9" xfId="0" applyBorder="1" applyAlignment="1">
      <alignment horizontal="left" vertical="center" wrapText="1"/>
    </xf>
    <xf numFmtId="170" fontId="2" fillId="0" borderId="0" xfId="2" applyNumberFormat="1" applyFont="1" applyBorder="1" applyAlignment="1">
      <alignment vertical="center"/>
    </xf>
    <xf numFmtId="170" fontId="2" fillId="0" borderId="9" xfId="2" applyNumberFormat="1" applyFont="1" applyBorder="1" applyAlignment="1">
      <alignment vertical="center"/>
    </xf>
    <xf numFmtId="170" fontId="3" fillId="0" borderId="0" xfId="2" applyNumberFormat="1" applyFont="1" applyBorder="1" applyAlignment="1">
      <alignment horizontal="justify" vertical="center" wrapText="1"/>
    </xf>
    <xf numFmtId="170" fontId="3" fillId="0" borderId="9" xfId="2" applyNumberFormat="1" applyFont="1" applyBorder="1" applyAlignment="1">
      <alignment horizontal="justify" vertical="center" wrapText="1"/>
    </xf>
    <xf numFmtId="0" fontId="0" fillId="0" borderId="4" xfId="0" applyBorder="1" applyAlignment="1">
      <alignment horizontal="left" vertical="center" wrapText="1"/>
    </xf>
    <xf numFmtId="170" fontId="2" fillId="0" borderId="4" xfId="2" applyNumberFormat="1" applyFont="1" applyBorder="1" applyAlignment="1">
      <alignment horizontal="center" vertical="center"/>
    </xf>
    <xf numFmtId="170" fontId="2" fillId="0" borderId="9" xfId="2" applyNumberFormat="1" applyFont="1" applyBorder="1" applyAlignment="1">
      <alignment horizontal="center" vertical="center"/>
    </xf>
    <xf numFmtId="170" fontId="3" fillId="0" borderId="4" xfId="2" applyNumberFormat="1" applyFont="1" applyBorder="1" applyAlignment="1">
      <alignment horizontal="center"/>
    </xf>
    <xf numFmtId="170" fontId="3" fillId="0" borderId="9" xfId="2" applyNumberFormat="1" applyFont="1" applyBorder="1" applyAlignment="1">
      <alignment horizontal="center"/>
    </xf>
    <xf numFmtId="170" fontId="3" fillId="5" borderId="5" xfId="2" applyNumberFormat="1" applyFont="1" applyFill="1" applyBorder="1" applyAlignment="1">
      <alignment horizontal="justify" vertical="center" wrapText="1"/>
    </xf>
    <xf numFmtId="170" fontId="3" fillId="0" borderId="4" xfId="2" applyNumberFormat="1" applyFont="1" applyBorder="1" applyAlignment="1">
      <alignment horizontal="justify" wrapText="1"/>
    </xf>
    <xf numFmtId="170" fontId="3" fillId="0" borderId="9" xfId="2" applyNumberFormat="1" applyFont="1" applyBorder="1" applyAlignment="1">
      <alignment horizontal="justify" wrapText="1"/>
    </xf>
    <xf numFmtId="170" fontId="2" fillId="0" borderId="0" xfId="2" applyNumberFormat="1" applyFont="1" applyBorder="1" applyAlignment="1">
      <alignment horizontal="center" vertical="center"/>
    </xf>
    <xf numFmtId="170" fontId="3" fillId="0" borderId="0"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9" xfId="2" applyNumberFormat="1" applyFont="1" applyBorder="1" applyAlignment="1">
      <alignment horizontal="justify"/>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7"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xfId="2798" builtinId="4"/>
    <cellStyle name="Moneda 2" xfId="3" xr:uid="{00000000-0005-0000-0000-0000AE070000}"/>
    <cellStyle name="Moneda 2 2" xfId="1968" xr:uid="{00000000-0005-0000-0000-0000AF070000}"/>
    <cellStyle name="Moneda 2 3" xfId="1969" xr:uid="{00000000-0005-0000-0000-0000B0070000}"/>
    <cellStyle name="Moneda 2 4" xfId="1970" xr:uid="{00000000-0005-0000-0000-0000B1070000}"/>
    <cellStyle name="Moneda 2 5" xfId="1971" xr:uid="{00000000-0005-0000-0000-0000B2070000}"/>
    <cellStyle name="Moneda 3" xfId="1972" xr:uid="{00000000-0005-0000-0000-0000B3070000}"/>
    <cellStyle name="Moneda 3 2" xfId="1973" xr:uid="{00000000-0005-0000-0000-0000B4070000}"/>
    <cellStyle name="Moneda 3 3" xfId="1974" xr:uid="{00000000-0005-0000-0000-0000B5070000}"/>
    <cellStyle name="Moneda 4" xfId="1975" xr:uid="{00000000-0005-0000-0000-0000B6070000}"/>
    <cellStyle name="Moneda 4 2" xfId="1976" xr:uid="{00000000-0005-0000-0000-0000B7070000}"/>
    <cellStyle name="Moneda 5" xfId="1977" xr:uid="{00000000-0005-0000-0000-0000B8070000}"/>
    <cellStyle name="Moneda 6" xfId="1978" xr:uid="{00000000-0005-0000-0000-0000B9070000}"/>
    <cellStyle name="Neutral 2" xfId="1979" xr:uid="{00000000-0005-0000-0000-0000BA070000}"/>
    <cellStyle name="Neutral 3" xfId="1980" xr:uid="{00000000-0005-0000-0000-0000BB070000}"/>
    <cellStyle name="Neutral 4" xfId="1981" xr:uid="{00000000-0005-0000-0000-0000BC070000}"/>
    <cellStyle name="Neutral 5" xfId="1982" xr:uid="{00000000-0005-0000-0000-0000BD070000}"/>
    <cellStyle name="Neutral 6" xfId="1983" xr:uid="{00000000-0005-0000-0000-0000BE070000}"/>
    <cellStyle name="Normal" xfId="0" builtinId="0"/>
    <cellStyle name="Normal 10" xfId="1984" xr:uid="{00000000-0005-0000-0000-0000C0070000}"/>
    <cellStyle name="Normal 10 2" xfId="1985" xr:uid="{00000000-0005-0000-0000-0000C1070000}"/>
    <cellStyle name="Normal 10 2 2" xfId="1986" xr:uid="{00000000-0005-0000-0000-0000C2070000}"/>
    <cellStyle name="Normal 10 2 3" xfId="1987" xr:uid="{00000000-0005-0000-0000-0000C3070000}"/>
    <cellStyle name="Normal 10 2 4" xfId="1988" xr:uid="{00000000-0005-0000-0000-0000C4070000}"/>
    <cellStyle name="Normal 10 2 5" xfId="1989" xr:uid="{00000000-0005-0000-0000-0000C5070000}"/>
    <cellStyle name="Normal 10 3" xfId="1990" xr:uid="{00000000-0005-0000-0000-0000C6070000}"/>
    <cellStyle name="Normal 10 4" xfId="1991" xr:uid="{00000000-0005-0000-0000-0000C7070000}"/>
    <cellStyle name="Normal 10 5" xfId="1992" xr:uid="{00000000-0005-0000-0000-0000C8070000}"/>
    <cellStyle name="Normal 10 6" xfId="1993" xr:uid="{00000000-0005-0000-0000-0000C9070000}"/>
    <cellStyle name="Normal 11" xfId="1994" xr:uid="{00000000-0005-0000-0000-0000CA070000}"/>
    <cellStyle name="Normal 12" xfId="1995" xr:uid="{00000000-0005-0000-0000-0000CB070000}"/>
    <cellStyle name="Normal 12 2" xfId="1996" xr:uid="{00000000-0005-0000-0000-0000CC070000}"/>
    <cellStyle name="Normal 12 3" xfId="1997" xr:uid="{00000000-0005-0000-0000-0000CD070000}"/>
    <cellStyle name="Normal 12 4" xfId="1998" xr:uid="{00000000-0005-0000-0000-0000CE070000}"/>
    <cellStyle name="Normal 12 5" xfId="1999" xr:uid="{00000000-0005-0000-0000-0000CF070000}"/>
    <cellStyle name="Normal 13" xfId="2000" xr:uid="{00000000-0005-0000-0000-0000D0070000}"/>
    <cellStyle name="Normal 13 2" xfId="2001" xr:uid="{00000000-0005-0000-0000-0000D1070000}"/>
    <cellStyle name="Normal 13 3" xfId="2002" xr:uid="{00000000-0005-0000-0000-0000D2070000}"/>
    <cellStyle name="Normal 13 4" xfId="2003" xr:uid="{00000000-0005-0000-0000-0000D3070000}"/>
    <cellStyle name="Normal 13 5" xfId="2004" xr:uid="{00000000-0005-0000-0000-0000D4070000}"/>
    <cellStyle name="Normal 14" xfId="2005" xr:uid="{00000000-0005-0000-0000-0000D5070000}"/>
    <cellStyle name="Normal 14 2" xfId="2006" xr:uid="{00000000-0005-0000-0000-0000D6070000}"/>
    <cellStyle name="Normal 14 3" xfId="2007" xr:uid="{00000000-0005-0000-0000-0000D7070000}"/>
    <cellStyle name="Normal 14 4" xfId="2008" xr:uid="{00000000-0005-0000-0000-0000D8070000}"/>
    <cellStyle name="Normal 14 5" xfId="2009" xr:uid="{00000000-0005-0000-0000-0000D9070000}"/>
    <cellStyle name="Normal 15" xfId="2010" xr:uid="{00000000-0005-0000-0000-0000DA070000}"/>
    <cellStyle name="Normal 15 2" xfId="2011" xr:uid="{00000000-0005-0000-0000-0000DB070000}"/>
    <cellStyle name="Normal 15 3" xfId="2012" xr:uid="{00000000-0005-0000-0000-0000DC070000}"/>
    <cellStyle name="Normal 15 4" xfId="2013" xr:uid="{00000000-0005-0000-0000-0000DD070000}"/>
    <cellStyle name="Normal 15 5" xfId="2014" xr:uid="{00000000-0005-0000-0000-0000DE070000}"/>
    <cellStyle name="Normal 16" xfId="2015" xr:uid="{00000000-0005-0000-0000-0000DF070000}"/>
    <cellStyle name="Normal 17" xfId="2016" xr:uid="{00000000-0005-0000-0000-0000E0070000}"/>
    <cellStyle name="Normal 18" xfId="2017" xr:uid="{00000000-0005-0000-0000-0000E1070000}"/>
    <cellStyle name="Normal 19" xfId="2018" xr:uid="{00000000-0005-0000-0000-0000E2070000}"/>
    <cellStyle name="Normal 19 2" xfId="2019" xr:uid="{00000000-0005-0000-0000-0000E3070000}"/>
    <cellStyle name="Normal 2" xfId="2020" xr:uid="{00000000-0005-0000-0000-0000E4070000}"/>
    <cellStyle name="Normal 2 10" xfId="2021" xr:uid="{00000000-0005-0000-0000-0000E5070000}"/>
    <cellStyle name="Normal 2 11" xfId="2022" xr:uid="{00000000-0005-0000-0000-0000E6070000}"/>
    <cellStyle name="Normal 2 12" xfId="2023" xr:uid="{00000000-0005-0000-0000-0000E7070000}"/>
    <cellStyle name="Normal 2 12 2" xfId="2024" xr:uid="{00000000-0005-0000-0000-0000E8070000}"/>
    <cellStyle name="Normal 2 2" xfId="2025" xr:uid="{00000000-0005-0000-0000-0000E9070000}"/>
    <cellStyle name="Normal 2 2 2" xfId="2026" xr:uid="{00000000-0005-0000-0000-0000EA070000}"/>
    <cellStyle name="Normal 2 2 2 2" xfId="2027" xr:uid="{00000000-0005-0000-0000-0000EB070000}"/>
    <cellStyle name="Normal 2 2 2 2 2" xfId="2028" xr:uid="{00000000-0005-0000-0000-0000EC070000}"/>
    <cellStyle name="Normal 2 2 2 3" xfId="2029" xr:uid="{00000000-0005-0000-0000-0000ED070000}"/>
    <cellStyle name="Normal 2 2 2 4" xfId="2030" xr:uid="{00000000-0005-0000-0000-0000EE070000}"/>
    <cellStyle name="Normal 2 2 2 5" xfId="2031" xr:uid="{00000000-0005-0000-0000-0000EF070000}"/>
    <cellStyle name="Normal 2 2 3" xfId="2032" xr:uid="{00000000-0005-0000-0000-0000F0070000}"/>
    <cellStyle name="Normal 2 2 3 2" xfId="2033" xr:uid="{00000000-0005-0000-0000-0000F1070000}"/>
    <cellStyle name="Normal 2 2 4" xfId="2034" xr:uid="{00000000-0005-0000-0000-0000F2070000}"/>
    <cellStyle name="Normal 2 2 5" xfId="2035" xr:uid="{00000000-0005-0000-0000-0000F3070000}"/>
    <cellStyle name="Normal 2 2 6" xfId="2036" xr:uid="{00000000-0005-0000-0000-0000F4070000}"/>
    <cellStyle name="Normal 2 2 7" xfId="2037" xr:uid="{00000000-0005-0000-0000-0000F5070000}"/>
    <cellStyle name="Normal 2 2 8" xfId="2038" xr:uid="{00000000-0005-0000-0000-0000F6070000}"/>
    <cellStyle name="Normal 2 2 9" xfId="2039" xr:uid="{00000000-0005-0000-0000-0000F7070000}"/>
    <cellStyle name="Normal 2 3" xfId="2040" xr:uid="{00000000-0005-0000-0000-0000F8070000}"/>
    <cellStyle name="Normal 2 3 2" xfId="2041" xr:uid="{00000000-0005-0000-0000-0000F9070000}"/>
    <cellStyle name="Normal 2 3 2 2" xfId="2042" xr:uid="{00000000-0005-0000-0000-0000FA070000}"/>
    <cellStyle name="Normal 2 3 2 3" xfId="2043" xr:uid="{00000000-0005-0000-0000-0000FB070000}"/>
    <cellStyle name="Normal 2 3 2 4" xfId="2044" xr:uid="{00000000-0005-0000-0000-0000FC070000}"/>
    <cellStyle name="Normal 2 3 2 5" xfId="2045" xr:uid="{00000000-0005-0000-0000-0000FD070000}"/>
    <cellStyle name="Normal 2 3 3" xfId="2046" xr:uid="{00000000-0005-0000-0000-0000FE070000}"/>
    <cellStyle name="Normal 2 3 4" xfId="2047" xr:uid="{00000000-0005-0000-0000-0000FF070000}"/>
    <cellStyle name="Normal 2 3 5" xfId="2048" xr:uid="{00000000-0005-0000-0000-000000080000}"/>
    <cellStyle name="Normal 2 3 6" xfId="2049" xr:uid="{00000000-0005-0000-0000-000001080000}"/>
    <cellStyle name="Normal 2 4" xfId="2050" xr:uid="{00000000-0005-0000-0000-000002080000}"/>
    <cellStyle name="Normal 2 4 2" xfId="2051" xr:uid="{00000000-0005-0000-0000-000003080000}"/>
    <cellStyle name="Normal 2 4 2 2" xfId="2052" xr:uid="{00000000-0005-0000-0000-000004080000}"/>
    <cellStyle name="Normal 2 4 2 3" xfId="2053" xr:uid="{00000000-0005-0000-0000-000005080000}"/>
    <cellStyle name="Normal 2 4 2 4" xfId="2054" xr:uid="{00000000-0005-0000-0000-000006080000}"/>
    <cellStyle name="Normal 2 4 2 5" xfId="2055" xr:uid="{00000000-0005-0000-0000-000007080000}"/>
    <cellStyle name="Normal 2 4 3" xfId="2056" xr:uid="{00000000-0005-0000-0000-000008080000}"/>
    <cellStyle name="Normal 2 4 4" xfId="2057" xr:uid="{00000000-0005-0000-0000-000009080000}"/>
    <cellStyle name="Normal 2 4 5" xfId="2058" xr:uid="{00000000-0005-0000-0000-00000A080000}"/>
    <cellStyle name="Normal 2 4 6" xfId="2059" xr:uid="{00000000-0005-0000-0000-00000B080000}"/>
    <cellStyle name="Normal 2 5" xfId="2060" xr:uid="{00000000-0005-0000-0000-00000C080000}"/>
    <cellStyle name="Normal 2 5 2" xfId="2061" xr:uid="{00000000-0005-0000-0000-00000D080000}"/>
    <cellStyle name="Normal 2 5 2 2" xfId="2062" xr:uid="{00000000-0005-0000-0000-00000E080000}"/>
    <cellStyle name="Normal 2 5 2 3" xfId="2063" xr:uid="{00000000-0005-0000-0000-00000F080000}"/>
    <cellStyle name="Normal 2 5 2 4" xfId="2064" xr:uid="{00000000-0005-0000-0000-000010080000}"/>
    <cellStyle name="Normal 2 5 2 5" xfId="2065" xr:uid="{00000000-0005-0000-0000-000011080000}"/>
    <cellStyle name="Normal 2 5 3" xfId="2066" xr:uid="{00000000-0005-0000-0000-000012080000}"/>
    <cellStyle name="Normal 2 5 4" xfId="2067" xr:uid="{00000000-0005-0000-0000-000013080000}"/>
    <cellStyle name="Normal 2 5 5" xfId="2068" xr:uid="{00000000-0005-0000-0000-000014080000}"/>
    <cellStyle name="Normal 2 5 6" xfId="2069" xr:uid="{00000000-0005-0000-0000-000015080000}"/>
    <cellStyle name="Normal 2 6" xfId="2070" xr:uid="{00000000-0005-0000-0000-000016080000}"/>
    <cellStyle name="Normal 2 6 2" xfId="2071" xr:uid="{00000000-0005-0000-0000-000017080000}"/>
    <cellStyle name="Normal 2 6 3" xfId="2072" xr:uid="{00000000-0005-0000-0000-000018080000}"/>
    <cellStyle name="Normal 2 6 4" xfId="2073" xr:uid="{00000000-0005-0000-0000-000019080000}"/>
    <cellStyle name="Normal 2 6 5" xfId="2074" xr:uid="{00000000-0005-0000-0000-00001A080000}"/>
    <cellStyle name="Normal 2 7" xfId="2075" xr:uid="{00000000-0005-0000-0000-00001B080000}"/>
    <cellStyle name="Normal 2 7 2" xfId="2076" xr:uid="{00000000-0005-0000-0000-00001C080000}"/>
    <cellStyle name="Normal 2 8" xfId="2077" xr:uid="{00000000-0005-0000-0000-00001D080000}"/>
    <cellStyle name="Normal 2 8 2" xfId="2078" xr:uid="{00000000-0005-0000-0000-00001E080000}"/>
    <cellStyle name="Normal 2 9" xfId="2079" xr:uid="{00000000-0005-0000-0000-00001F080000}"/>
    <cellStyle name="Normal 20" xfId="2080" xr:uid="{00000000-0005-0000-0000-000020080000}"/>
    <cellStyle name="Normal 21" xfId="2081" xr:uid="{00000000-0005-0000-0000-000021080000}"/>
    <cellStyle name="Normal 22" xfId="2082" xr:uid="{00000000-0005-0000-0000-000022080000}"/>
    <cellStyle name="Normal 23" xfId="2083" xr:uid="{00000000-0005-0000-0000-000023080000}"/>
    <cellStyle name="Normal 24" xfId="2084" xr:uid="{00000000-0005-0000-0000-000024080000}"/>
    <cellStyle name="Normal 25" xfId="2085" xr:uid="{00000000-0005-0000-0000-000025080000}"/>
    <cellStyle name="Normal 25 2" xfId="2086" xr:uid="{00000000-0005-0000-0000-000026080000}"/>
    <cellStyle name="Normal 25 2 2" xfId="2087" xr:uid="{00000000-0005-0000-0000-000027080000}"/>
    <cellStyle name="Normal 25 3" xfId="2088" xr:uid="{00000000-0005-0000-0000-000028080000}"/>
    <cellStyle name="Normal 25 4" xfId="2089" xr:uid="{00000000-0005-0000-0000-000029080000}"/>
    <cellStyle name="Normal 26" xfId="2090" xr:uid="{00000000-0005-0000-0000-00002A080000}"/>
    <cellStyle name="Normal 27" xfId="2091" xr:uid="{00000000-0005-0000-0000-00002B080000}"/>
    <cellStyle name="Normal 28" xfId="2092" xr:uid="{00000000-0005-0000-0000-00002C080000}"/>
    <cellStyle name="Normal 29" xfId="2093" xr:uid="{00000000-0005-0000-0000-00002D080000}"/>
    <cellStyle name="Normal 3" xfId="2094" xr:uid="{00000000-0005-0000-0000-00002E080000}"/>
    <cellStyle name="Normal 3 10" xfId="2095" xr:uid="{00000000-0005-0000-0000-00002F080000}"/>
    <cellStyle name="Normal 3 11" xfId="2096" xr:uid="{00000000-0005-0000-0000-000030080000}"/>
    <cellStyle name="Normal 3 12" xfId="2097" xr:uid="{00000000-0005-0000-0000-000031080000}"/>
    <cellStyle name="Normal 3 2" xfId="2098" xr:uid="{00000000-0005-0000-0000-000032080000}"/>
    <cellStyle name="Normal 3 2 2" xfId="2099" xr:uid="{00000000-0005-0000-0000-000033080000}"/>
    <cellStyle name="Normal 3 2 2 2" xfId="2100" xr:uid="{00000000-0005-0000-0000-000034080000}"/>
    <cellStyle name="Normal 3 2 2 3" xfId="2101" xr:uid="{00000000-0005-0000-0000-000035080000}"/>
    <cellStyle name="Normal 3 2 2 4" xfId="2102" xr:uid="{00000000-0005-0000-0000-000036080000}"/>
    <cellStyle name="Normal 3 2 2 5" xfId="2103" xr:uid="{00000000-0005-0000-0000-000037080000}"/>
    <cellStyle name="Normal 3 2 3" xfId="2104" xr:uid="{00000000-0005-0000-0000-000038080000}"/>
    <cellStyle name="Normal 3 2 4" xfId="2105" xr:uid="{00000000-0005-0000-0000-000039080000}"/>
    <cellStyle name="Normal 3 2 5" xfId="2106" xr:uid="{00000000-0005-0000-0000-00003A080000}"/>
    <cellStyle name="Normal 3 2 6" xfId="2107" xr:uid="{00000000-0005-0000-0000-00003B080000}"/>
    <cellStyle name="Normal 3 3" xfId="2108" xr:uid="{00000000-0005-0000-0000-00003C080000}"/>
    <cellStyle name="Normal 3 3 2" xfId="2109" xr:uid="{00000000-0005-0000-0000-00003D080000}"/>
    <cellStyle name="Normal 3 3 2 2" xfId="2110" xr:uid="{00000000-0005-0000-0000-00003E080000}"/>
    <cellStyle name="Normal 3 3 2 3" xfId="2111" xr:uid="{00000000-0005-0000-0000-00003F080000}"/>
    <cellStyle name="Normal 3 3 2 4" xfId="2112" xr:uid="{00000000-0005-0000-0000-000040080000}"/>
    <cellStyle name="Normal 3 3 2 5" xfId="2113" xr:uid="{00000000-0005-0000-0000-000041080000}"/>
    <cellStyle name="Normal 3 3 3" xfId="2114" xr:uid="{00000000-0005-0000-0000-000042080000}"/>
    <cellStyle name="Normal 3 3 4" xfId="2115" xr:uid="{00000000-0005-0000-0000-000043080000}"/>
    <cellStyle name="Normal 3 3 5" xfId="2116" xr:uid="{00000000-0005-0000-0000-000044080000}"/>
    <cellStyle name="Normal 3 3 6" xfId="2117" xr:uid="{00000000-0005-0000-0000-000045080000}"/>
    <cellStyle name="Normal 3 4" xfId="2118" xr:uid="{00000000-0005-0000-0000-000046080000}"/>
    <cellStyle name="Normal 3 4 2" xfId="2119" xr:uid="{00000000-0005-0000-0000-000047080000}"/>
    <cellStyle name="Normal 3 4 2 2" xfId="2120" xr:uid="{00000000-0005-0000-0000-000048080000}"/>
    <cellStyle name="Normal 3 4 2 3" xfId="2121" xr:uid="{00000000-0005-0000-0000-000049080000}"/>
    <cellStyle name="Normal 3 4 2 4" xfId="2122" xr:uid="{00000000-0005-0000-0000-00004A080000}"/>
    <cellStyle name="Normal 3 4 2 5" xfId="2123" xr:uid="{00000000-0005-0000-0000-00004B080000}"/>
    <cellStyle name="Normal 3 4 3" xfId="2124" xr:uid="{00000000-0005-0000-0000-00004C080000}"/>
    <cellStyle name="Normal 3 4 4" xfId="2125" xr:uid="{00000000-0005-0000-0000-00004D080000}"/>
    <cellStyle name="Normal 3 4 5" xfId="2126" xr:uid="{00000000-0005-0000-0000-00004E080000}"/>
    <cellStyle name="Normal 3 4 6" xfId="2127" xr:uid="{00000000-0005-0000-0000-00004F080000}"/>
    <cellStyle name="Normal 3 5" xfId="2128" xr:uid="{00000000-0005-0000-0000-000050080000}"/>
    <cellStyle name="Normal 3 5 2" xfId="2129" xr:uid="{00000000-0005-0000-0000-000051080000}"/>
    <cellStyle name="Normal 3 5 2 2" xfId="2130" xr:uid="{00000000-0005-0000-0000-000052080000}"/>
    <cellStyle name="Normal 3 5 2 3" xfId="2131" xr:uid="{00000000-0005-0000-0000-000053080000}"/>
    <cellStyle name="Normal 3 5 2 4" xfId="2132" xr:uid="{00000000-0005-0000-0000-000054080000}"/>
    <cellStyle name="Normal 3 5 2 5" xfId="2133" xr:uid="{00000000-0005-0000-0000-000055080000}"/>
    <cellStyle name="Normal 3 5 3" xfId="2134" xr:uid="{00000000-0005-0000-0000-000056080000}"/>
    <cellStyle name="Normal 3 5 4" xfId="2135" xr:uid="{00000000-0005-0000-0000-000057080000}"/>
    <cellStyle name="Normal 3 5 5" xfId="2136" xr:uid="{00000000-0005-0000-0000-000058080000}"/>
    <cellStyle name="Normal 3 5 6" xfId="2137" xr:uid="{00000000-0005-0000-0000-000059080000}"/>
    <cellStyle name="Normal 3 6" xfId="2138" xr:uid="{00000000-0005-0000-0000-00005A080000}"/>
    <cellStyle name="Normal 3 6 2" xfId="2139" xr:uid="{00000000-0005-0000-0000-00005B080000}"/>
    <cellStyle name="Normal 3 6 3" xfId="2140" xr:uid="{00000000-0005-0000-0000-00005C080000}"/>
    <cellStyle name="Normal 3 6 4" xfId="2141" xr:uid="{00000000-0005-0000-0000-00005D080000}"/>
    <cellStyle name="Normal 3 6 5" xfId="2142" xr:uid="{00000000-0005-0000-0000-00005E080000}"/>
    <cellStyle name="Normal 3 7" xfId="2143" xr:uid="{00000000-0005-0000-0000-00005F080000}"/>
    <cellStyle name="Normal 3 8" xfId="2144" xr:uid="{00000000-0005-0000-0000-000060080000}"/>
    <cellStyle name="Normal 3 9" xfId="2145" xr:uid="{00000000-0005-0000-0000-000061080000}"/>
    <cellStyle name="Normal 30" xfId="2146" xr:uid="{00000000-0005-0000-0000-000062080000}"/>
    <cellStyle name="Normal 31" xfId="2147" xr:uid="{00000000-0005-0000-0000-000063080000}"/>
    <cellStyle name="Normal 32" xfId="2148" xr:uid="{00000000-0005-0000-0000-000064080000}"/>
    <cellStyle name="Normal 33" xfId="2149" xr:uid="{00000000-0005-0000-0000-000065080000}"/>
    <cellStyle name="Normal 34" xfId="2150" xr:uid="{00000000-0005-0000-0000-000066080000}"/>
    <cellStyle name="Normal 35" xfId="2151" xr:uid="{00000000-0005-0000-0000-000067080000}"/>
    <cellStyle name="Normal 36" xfId="2152" xr:uid="{00000000-0005-0000-0000-000068080000}"/>
    <cellStyle name="Normal 37" xfId="2153" xr:uid="{00000000-0005-0000-0000-000069080000}"/>
    <cellStyle name="Normal 38" xfId="2154" xr:uid="{00000000-0005-0000-0000-00006A080000}"/>
    <cellStyle name="Normal 39" xfId="2155" xr:uid="{00000000-0005-0000-0000-00006B080000}"/>
    <cellStyle name="Normal 4" xfId="2156" xr:uid="{00000000-0005-0000-0000-00006C080000}"/>
    <cellStyle name="Normal 4 10" xfId="2157" xr:uid="{00000000-0005-0000-0000-00006D080000}"/>
    <cellStyle name="Normal 4 11" xfId="2158" xr:uid="{00000000-0005-0000-0000-00006E080000}"/>
    <cellStyle name="Normal 4 2" xfId="2159" xr:uid="{00000000-0005-0000-0000-00006F080000}"/>
    <cellStyle name="Normal 4 2 2" xfId="2160" xr:uid="{00000000-0005-0000-0000-000070080000}"/>
    <cellStyle name="Normal 4 2 2 2" xfId="2161" xr:uid="{00000000-0005-0000-0000-000071080000}"/>
    <cellStyle name="Normal 4 2 2 3" xfId="2162" xr:uid="{00000000-0005-0000-0000-000072080000}"/>
    <cellStyle name="Normal 4 2 2 4" xfId="2163" xr:uid="{00000000-0005-0000-0000-000073080000}"/>
    <cellStyle name="Normal 4 2 2 5" xfId="2164" xr:uid="{00000000-0005-0000-0000-000074080000}"/>
    <cellStyle name="Normal 4 2 3" xfId="2165" xr:uid="{00000000-0005-0000-0000-000075080000}"/>
    <cellStyle name="Normal 4 2 4" xfId="2166" xr:uid="{00000000-0005-0000-0000-000076080000}"/>
    <cellStyle name="Normal 4 2 5" xfId="2167" xr:uid="{00000000-0005-0000-0000-000077080000}"/>
    <cellStyle name="Normal 4 2 6" xfId="2168" xr:uid="{00000000-0005-0000-0000-000078080000}"/>
    <cellStyle name="Normal 4 3" xfId="2169" xr:uid="{00000000-0005-0000-0000-000079080000}"/>
    <cellStyle name="Normal 4 3 2" xfId="2170" xr:uid="{00000000-0005-0000-0000-00007A080000}"/>
    <cellStyle name="Normal 4 3 2 2" xfId="2171" xr:uid="{00000000-0005-0000-0000-00007B080000}"/>
    <cellStyle name="Normal 4 3 2 3" xfId="2172" xr:uid="{00000000-0005-0000-0000-00007C080000}"/>
    <cellStyle name="Normal 4 3 2 4" xfId="2173" xr:uid="{00000000-0005-0000-0000-00007D080000}"/>
    <cellStyle name="Normal 4 3 2 5" xfId="2174" xr:uid="{00000000-0005-0000-0000-00007E080000}"/>
    <cellStyle name="Normal 4 3 3" xfId="2175" xr:uid="{00000000-0005-0000-0000-00007F080000}"/>
    <cellStyle name="Normal 4 3 4" xfId="2176" xr:uid="{00000000-0005-0000-0000-000080080000}"/>
    <cellStyle name="Normal 4 3 5" xfId="2177" xr:uid="{00000000-0005-0000-0000-000081080000}"/>
    <cellStyle name="Normal 4 3 6" xfId="2178" xr:uid="{00000000-0005-0000-0000-000082080000}"/>
    <cellStyle name="Normal 4 4" xfId="2179" xr:uid="{00000000-0005-0000-0000-000083080000}"/>
    <cellStyle name="Normal 4 4 2" xfId="2180" xr:uid="{00000000-0005-0000-0000-000084080000}"/>
    <cellStyle name="Normal 4 4 2 2" xfId="2181" xr:uid="{00000000-0005-0000-0000-000085080000}"/>
    <cellStyle name="Normal 4 4 2 3" xfId="2182" xr:uid="{00000000-0005-0000-0000-000086080000}"/>
    <cellStyle name="Normal 4 4 2 4" xfId="2183" xr:uid="{00000000-0005-0000-0000-000087080000}"/>
    <cellStyle name="Normal 4 4 2 5" xfId="2184" xr:uid="{00000000-0005-0000-0000-000088080000}"/>
    <cellStyle name="Normal 4 4 3" xfId="2185" xr:uid="{00000000-0005-0000-0000-000089080000}"/>
    <cellStyle name="Normal 4 4 4" xfId="2186" xr:uid="{00000000-0005-0000-0000-00008A080000}"/>
    <cellStyle name="Normal 4 4 5" xfId="2187" xr:uid="{00000000-0005-0000-0000-00008B080000}"/>
    <cellStyle name="Normal 4 4 6" xfId="2188" xr:uid="{00000000-0005-0000-0000-00008C080000}"/>
    <cellStyle name="Normal 4 5" xfId="2189" xr:uid="{00000000-0005-0000-0000-00008D080000}"/>
    <cellStyle name="Normal 4 5 2" xfId="2190" xr:uid="{00000000-0005-0000-0000-00008E080000}"/>
    <cellStyle name="Normal 4 5 2 2" xfId="2191" xr:uid="{00000000-0005-0000-0000-00008F080000}"/>
    <cellStyle name="Normal 4 5 2 3" xfId="2192" xr:uid="{00000000-0005-0000-0000-000090080000}"/>
    <cellStyle name="Normal 4 5 2 4" xfId="2193" xr:uid="{00000000-0005-0000-0000-000091080000}"/>
    <cellStyle name="Normal 4 5 2 5" xfId="2194" xr:uid="{00000000-0005-0000-0000-000092080000}"/>
    <cellStyle name="Normal 4 5 3" xfId="2195" xr:uid="{00000000-0005-0000-0000-000093080000}"/>
    <cellStyle name="Normal 4 5 4" xfId="2196" xr:uid="{00000000-0005-0000-0000-000094080000}"/>
    <cellStyle name="Normal 4 5 5" xfId="2197" xr:uid="{00000000-0005-0000-0000-000095080000}"/>
    <cellStyle name="Normal 4 5 6" xfId="2198" xr:uid="{00000000-0005-0000-0000-000096080000}"/>
    <cellStyle name="Normal 4 6" xfId="2199" xr:uid="{00000000-0005-0000-0000-000097080000}"/>
    <cellStyle name="Normal 4 7" xfId="2200" xr:uid="{00000000-0005-0000-0000-000098080000}"/>
    <cellStyle name="Normal 4 8" xfId="2201" xr:uid="{00000000-0005-0000-0000-000099080000}"/>
    <cellStyle name="Normal 4 9" xfId="2202" xr:uid="{00000000-0005-0000-0000-00009A080000}"/>
    <cellStyle name="Normal 40" xfId="2203" xr:uid="{00000000-0005-0000-0000-00009B080000}"/>
    <cellStyle name="Normal 40 2" xfId="2204" xr:uid="{00000000-0005-0000-0000-00009C080000}"/>
    <cellStyle name="Normal 41" xfId="2205" xr:uid="{00000000-0005-0000-0000-00009D080000}"/>
    <cellStyle name="Normal 42" xfId="2206" xr:uid="{00000000-0005-0000-0000-00009E080000}"/>
    <cellStyle name="Normal 43" xfId="2207" xr:uid="{00000000-0005-0000-0000-00009F080000}"/>
    <cellStyle name="Normal 44" xfId="2208" xr:uid="{00000000-0005-0000-0000-0000A0080000}"/>
    <cellStyle name="Normal 45" xfId="2209" xr:uid="{00000000-0005-0000-0000-0000A1080000}"/>
    <cellStyle name="Normal 46" xfId="2210" xr:uid="{00000000-0005-0000-0000-0000A2080000}"/>
    <cellStyle name="Normal 47" xfId="2211" xr:uid="{00000000-0005-0000-0000-0000A3080000}"/>
    <cellStyle name="Normal 48" xfId="2212" xr:uid="{00000000-0005-0000-0000-0000A4080000}"/>
    <cellStyle name="Normal 49" xfId="2213" xr:uid="{00000000-0005-0000-0000-0000A5080000}"/>
    <cellStyle name="Normal 5" xfId="2214" xr:uid="{00000000-0005-0000-0000-0000A6080000}"/>
    <cellStyle name="Normal 5 2" xfId="2215" xr:uid="{00000000-0005-0000-0000-0000A7080000}"/>
    <cellStyle name="Normal 5 2 2" xfId="2216" xr:uid="{00000000-0005-0000-0000-0000A8080000}"/>
    <cellStyle name="Normal 5 3" xfId="2217" xr:uid="{00000000-0005-0000-0000-0000A9080000}"/>
    <cellStyle name="Normal 5 4" xfId="2218" xr:uid="{00000000-0005-0000-0000-0000AA080000}"/>
    <cellStyle name="Normal 5 5" xfId="2219" xr:uid="{00000000-0005-0000-0000-0000AB080000}"/>
    <cellStyle name="Normal 5 6" xfId="2220" xr:uid="{00000000-0005-0000-0000-0000AC080000}"/>
    <cellStyle name="Normal 50" xfId="2221" xr:uid="{00000000-0005-0000-0000-0000AD080000}"/>
    <cellStyle name="Normal 51" xfId="2222" xr:uid="{00000000-0005-0000-0000-0000AE080000}"/>
    <cellStyle name="Normal 52" xfId="2223" xr:uid="{00000000-0005-0000-0000-0000AF080000}"/>
    <cellStyle name="Normal 53" xfId="2224" xr:uid="{00000000-0005-0000-0000-0000B0080000}"/>
    <cellStyle name="Normal 54" xfId="2225" xr:uid="{00000000-0005-0000-0000-0000B1080000}"/>
    <cellStyle name="Normal 55" xfId="2226" xr:uid="{00000000-0005-0000-0000-0000B2080000}"/>
    <cellStyle name="Normal 56" xfId="2227" xr:uid="{00000000-0005-0000-0000-0000B3080000}"/>
    <cellStyle name="Normal 57" xfId="2228" xr:uid="{00000000-0005-0000-0000-0000B4080000}"/>
    <cellStyle name="Normal 58" xfId="2229" xr:uid="{00000000-0005-0000-0000-0000B5080000}"/>
    <cellStyle name="Normal 59" xfId="2230" xr:uid="{00000000-0005-0000-0000-0000B6080000}"/>
    <cellStyle name="Normal 6" xfId="2231" xr:uid="{00000000-0005-0000-0000-0000B7080000}"/>
    <cellStyle name="Normal 6 10" xfId="2232" xr:uid="{00000000-0005-0000-0000-0000B8080000}"/>
    <cellStyle name="Normal 6 2" xfId="2233" xr:uid="{00000000-0005-0000-0000-0000B9080000}"/>
    <cellStyle name="Normal 6 2 2" xfId="2234" xr:uid="{00000000-0005-0000-0000-0000BA080000}"/>
    <cellStyle name="Normal 6 2 2 2" xfId="2235" xr:uid="{00000000-0005-0000-0000-0000BB080000}"/>
    <cellStyle name="Normal 6 2 2 3" xfId="2236" xr:uid="{00000000-0005-0000-0000-0000BC080000}"/>
    <cellStyle name="Normal 6 2 2 4" xfId="2237" xr:uid="{00000000-0005-0000-0000-0000BD080000}"/>
    <cellStyle name="Normal 6 2 2 5" xfId="2238" xr:uid="{00000000-0005-0000-0000-0000BE080000}"/>
    <cellStyle name="Normal 6 2 3" xfId="2239" xr:uid="{00000000-0005-0000-0000-0000BF080000}"/>
    <cellStyle name="Normal 6 2 4" xfId="2240" xr:uid="{00000000-0005-0000-0000-0000C0080000}"/>
    <cellStyle name="Normal 6 2 5" xfId="2241" xr:uid="{00000000-0005-0000-0000-0000C1080000}"/>
    <cellStyle name="Normal 6 2 6" xfId="2242" xr:uid="{00000000-0005-0000-0000-0000C2080000}"/>
    <cellStyle name="Normal 6 3" xfId="2243" xr:uid="{00000000-0005-0000-0000-0000C3080000}"/>
    <cellStyle name="Normal 6 3 2" xfId="2244" xr:uid="{00000000-0005-0000-0000-0000C4080000}"/>
    <cellStyle name="Normal 6 3 2 2" xfId="2245" xr:uid="{00000000-0005-0000-0000-0000C5080000}"/>
    <cellStyle name="Normal 6 3 2 3" xfId="2246" xr:uid="{00000000-0005-0000-0000-0000C6080000}"/>
    <cellStyle name="Normal 6 3 2 4" xfId="2247" xr:uid="{00000000-0005-0000-0000-0000C7080000}"/>
    <cellStyle name="Normal 6 3 2 5" xfId="2248" xr:uid="{00000000-0005-0000-0000-0000C8080000}"/>
    <cellStyle name="Normal 6 3 3" xfId="2249" xr:uid="{00000000-0005-0000-0000-0000C9080000}"/>
    <cellStyle name="Normal 6 3 4" xfId="2250" xr:uid="{00000000-0005-0000-0000-0000CA080000}"/>
    <cellStyle name="Normal 6 3 5" xfId="2251" xr:uid="{00000000-0005-0000-0000-0000CB080000}"/>
    <cellStyle name="Normal 6 3 6" xfId="2252" xr:uid="{00000000-0005-0000-0000-0000CC080000}"/>
    <cellStyle name="Normal 6 4" xfId="2253" xr:uid="{00000000-0005-0000-0000-0000CD080000}"/>
    <cellStyle name="Normal 6 4 2" xfId="2254" xr:uid="{00000000-0005-0000-0000-0000CE080000}"/>
    <cellStyle name="Normal 6 4 2 2" xfId="2255" xr:uid="{00000000-0005-0000-0000-0000CF080000}"/>
    <cellStyle name="Normal 6 4 2 3" xfId="2256" xr:uid="{00000000-0005-0000-0000-0000D0080000}"/>
    <cellStyle name="Normal 6 4 2 4" xfId="2257" xr:uid="{00000000-0005-0000-0000-0000D1080000}"/>
    <cellStyle name="Normal 6 4 2 5" xfId="2258" xr:uid="{00000000-0005-0000-0000-0000D2080000}"/>
    <cellStyle name="Normal 6 4 3" xfId="2259" xr:uid="{00000000-0005-0000-0000-0000D3080000}"/>
    <cellStyle name="Normal 6 4 4" xfId="2260" xr:uid="{00000000-0005-0000-0000-0000D4080000}"/>
    <cellStyle name="Normal 6 4 5" xfId="2261" xr:uid="{00000000-0005-0000-0000-0000D5080000}"/>
    <cellStyle name="Normal 6 4 6" xfId="2262" xr:uid="{00000000-0005-0000-0000-0000D6080000}"/>
    <cellStyle name="Normal 6 5" xfId="2263" xr:uid="{00000000-0005-0000-0000-0000D7080000}"/>
    <cellStyle name="Normal 6 5 2" xfId="2264" xr:uid="{00000000-0005-0000-0000-0000D8080000}"/>
    <cellStyle name="Normal 6 5 2 2" xfId="2265" xr:uid="{00000000-0005-0000-0000-0000D9080000}"/>
    <cellStyle name="Normal 6 5 2 3" xfId="2266" xr:uid="{00000000-0005-0000-0000-0000DA080000}"/>
    <cellStyle name="Normal 6 5 2 4" xfId="2267" xr:uid="{00000000-0005-0000-0000-0000DB080000}"/>
    <cellStyle name="Normal 6 5 2 5" xfId="2268" xr:uid="{00000000-0005-0000-0000-0000DC080000}"/>
    <cellStyle name="Normal 6 5 3" xfId="2269" xr:uid="{00000000-0005-0000-0000-0000DD080000}"/>
    <cellStyle name="Normal 6 5 4" xfId="2270" xr:uid="{00000000-0005-0000-0000-0000DE080000}"/>
    <cellStyle name="Normal 6 5 5" xfId="2271" xr:uid="{00000000-0005-0000-0000-0000DF080000}"/>
    <cellStyle name="Normal 6 5 6" xfId="2272" xr:uid="{00000000-0005-0000-0000-0000E0080000}"/>
    <cellStyle name="Normal 6 6" xfId="2273" xr:uid="{00000000-0005-0000-0000-0000E1080000}"/>
    <cellStyle name="Normal 6 6 2" xfId="2274" xr:uid="{00000000-0005-0000-0000-0000E2080000}"/>
    <cellStyle name="Normal 6 6 3" xfId="2275" xr:uid="{00000000-0005-0000-0000-0000E3080000}"/>
    <cellStyle name="Normal 6 6 4" xfId="2276" xr:uid="{00000000-0005-0000-0000-0000E4080000}"/>
    <cellStyle name="Normal 6 6 5" xfId="2277" xr:uid="{00000000-0005-0000-0000-0000E5080000}"/>
    <cellStyle name="Normal 6 7" xfId="2278" xr:uid="{00000000-0005-0000-0000-0000E6080000}"/>
    <cellStyle name="Normal 6 8" xfId="2279" xr:uid="{00000000-0005-0000-0000-0000E7080000}"/>
    <cellStyle name="Normal 6 9" xfId="2280" xr:uid="{00000000-0005-0000-0000-0000E8080000}"/>
    <cellStyle name="Normal 60" xfId="2281" xr:uid="{00000000-0005-0000-0000-0000E9080000}"/>
    <cellStyle name="Normal 61" xfId="2282" xr:uid="{00000000-0005-0000-0000-0000EA080000}"/>
    <cellStyle name="Normal 62" xfId="2283" xr:uid="{00000000-0005-0000-0000-0000EB080000}"/>
    <cellStyle name="Normal 63" xfId="2284" xr:uid="{00000000-0005-0000-0000-0000EC080000}"/>
    <cellStyle name="Normal 64" xfId="2285" xr:uid="{00000000-0005-0000-0000-0000ED080000}"/>
    <cellStyle name="Normal 65" xfId="2286" xr:uid="{00000000-0005-0000-0000-0000EE080000}"/>
    <cellStyle name="Normal 66" xfId="2287" xr:uid="{00000000-0005-0000-0000-0000EF080000}"/>
    <cellStyle name="Normal 67" xfId="2288" xr:uid="{00000000-0005-0000-0000-0000F0080000}"/>
    <cellStyle name="Normal 68" xfId="2289" xr:uid="{00000000-0005-0000-0000-0000F1080000}"/>
    <cellStyle name="Normal 69" xfId="2290" xr:uid="{00000000-0005-0000-0000-0000F2080000}"/>
    <cellStyle name="Normal 7" xfId="2291" xr:uid="{00000000-0005-0000-0000-0000F3080000}"/>
    <cellStyle name="Normal 7 2" xfId="2292" xr:uid="{00000000-0005-0000-0000-0000F4080000}"/>
    <cellStyle name="Normal 7 3" xfId="2293" xr:uid="{00000000-0005-0000-0000-0000F5080000}"/>
    <cellStyle name="Normal 7 4" xfId="2294" xr:uid="{00000000-0005-0000-0000-0000F6080000}"/>
    <cellStyle name="Normal 7 5" xfId="2295" xr:uid="{00000000-0005-0000-0000-0000F7080000}"/>
    <cellStyle name="Normal 70" xfId="2296" xr:uid="{00000000-0005-0000-0000-0000F8080000}"/>
    <cellStyle name="Normal 71" xfId="2297" xr:uid="{00000000-0005-0000-0000-0000F9080000}"/>
    <cellStyle name="Normal 72" xfId="2298" xr:uid="{00000000-0005-0000-0000-0000FA080000}"/>
    <cellStyle name="Normal 73" xfId="2299" xr:uid="{00000000-0005-0000-0000-0000FB080000}"/>
    <cellStyle name="Normal 8" xfId="2300" xr:uid="{00000000-0005-0000-0000-0000FC080000}"/>
    <cellStyle name="Normal 8 2" xfId="2301" xr:uid="{00000000-0005-0000-0000-0000FD080000}"/>
    <cellStyle name="Normal 8 2 2" xfId="2302" xr:uid="{00000000-0005-0000-0000-0000FE080000}"/>
    <cellStyle name="Normal 8 2 3" xfId="2303" xr:uid="{00000000-0005-0000-0000-0000FF080000}"/>
    <cellStyle name="Normal 8 2 4" xfId="2304" xr:uid="{00000000-0005-0000-0000-000000090000}"/>
    <cellStyle name="Normal 8 2 5" xfId="2305" xr:uid="{00000000-0005-0000-0000-000001090000}"/>
    <cellStyle name="Normal 8 3" xfId="2306" xr:uid="{00000000-0005-0000-0000-000002090000}"/>
    <cellStyle name="Normal 8 4" xfId="2307" xr:uid="{00000000-0005-0000-0000-000003090000}"/>
    <cellStyle name="Normal 8 5" xfId="2308" xr:uid="{00000000-0005-0000-0000-000004090000}"/>
    <cellStyle name="Normal 8 6" xfId="2309" xr:uid="{00000000-0005-0000-0000-000005090000}"/>
    <cellStyle name="Normal 9" xfId="2310" xr:uid="{00000000-0005-0000-0000-000006090000}"/>
    <cellStyle name="Normal 9 2" xfId="2311" xr:uid="{00000000-0005-0000-0000-000007090000}"/>
    <cellStyle name="Normal 9 2 2" xfId="2312" xr:uid="{00000000-0005-0000-0000-000008090000}"/>
    <cellStyle name="Normal 9 2 3" xfId="2313" xr:uid="{00000000-0005-0000-0000-000009090000}"/>
    <cellStyle name="Normal 9 2 4" xfId="2314" xr:uid="{00000000-0005-0000-0000-00000A090000}"/>
    <cellStyle name="Normal 9 2 5" xfId="2315" xr:uid="{00000000-0005-0000-0000-00000B090000}"/>
    <cellStyle name="Normal 9 3" xfId="2316" xr:uid="{00000000-0005-0000-0000-00000C090000}"/>
    <cellStyle name="Normal 9 4" xfId="2317" xr:uid="{00000000-0005-0000-0000-00000D090000}"/>
    <cellStyle name="Normal 9 5" xfId="2318" xr:uid="{00000000-0005-0000-0000-00000E090000}"/>
    <cellStyle name="Normal 9 6" xfId="2319"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FF5050"/>
      <color rgb="FFE4801C"/>
      <color rgb="FFECA414"/>
      <color rgb="FF4FEA2A"/>
      <color rgb="FF0AD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569178</xdr:colOff>
      <xdr:row>0</xdr:row>
      <xdr:rowOff>58079</xdr:rowOff>
    </xdr:from>
    <xdr:to>
      <xdr:col>0</xdr:col>
      <xdr:colOff>1606063</xdr:colOff>
      <xdr:row>2</xdr:row>
      <xdr:rowOff>163982</xdr:rowOff>
    </xdr:to>
    <xdr:pic>
      <xdr:nvPicPr>
        <xdr:cNvPr id="2" name="Imagen 1">
          <a:extLst>
            <a:ext uri="{FF2B5EF4-FFF2-40B4-BE49-F238E27FC236}">
              <a16:creationId xmlns:a16="http://schemas.microsoft.com/office/drawing/2014/main" id="{4B7646BE-9642-4971-911F-D2871C6CF98B}"/>
            </a:ext>
          </a:extLst>
        </xdr:cNvPr>
        <xdr:cNvPicPr/>
      </xdr:nvPicPr>
      <xdr:blipFill>
        <a:blip xmlns:r="http://schemas.openxmlformats.org/officeDocument/2006/relationships" r:embed="rId1"/>
        <a:stretch>
          <a:fillRect/>
        </a:stretch>
      </xdr:blipFill>
      <xdr:spPr>
        <a:xfrm>
          <a:off x="6806891" y="58079"/>
          <a:ext cx="1036885" cy="6518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249977111117893"/>
    <pageSetUpPr fitToPage="1"/>
  </sheetPr>
  <dimension ref="A1:AL33"/>
  <sheetViews>
    <sheetView tabSelected="1" topLeftCell="H15" zoomScale="62" zoomScaleNormal="62" workbookViewId="0">
      <selection activeCell="X15" sqref="X15"/>
    </sheetView>
  </sheetViews>
  <sheetFormatPr baseColWidth="10" defaultColWidth="11.42578125" defaultRowHeight="15.75" x14ac:dyDescent="0.25"/>
  <cols>
    <col min="1" max="1" width="33.28515625" style="95" customWidth="1"/>
    <col min="2" max="2" width="45.42578125" style="95" customWidth="1"/>
    <col min="3" max="3" width="17.5703125" style="95" customWidth="1"/>
    <col min="4" max="4" width="38.28515625" style="95" customWidth="1"/>
    <col min="5" max="5" width="11.85546875" style="95" customWidth="1"/>
    <col min="6" max="6" width="42.7109375" style="95" customWidth="1"/>
    <col min="7" max="7" width="11.7109375" style="95" customWidth="1"/>
    <col min="8" max="8" width="10.28515625" style="94" customWidth="1"/>
    <col min="9" max="9" width="10.28515625" style="95" customWidth="1"/>
    <col min="10" max="10" width="10.5703125" style="94" customWidth="1"/>
    <col min="11" max="11" width="11.5703125" style="95" customWidth="1"/>
    <col min="12" max="12" width="11.5703125" style="94" customWidth="1"/>
    <col min="13" max="13" width="12.140625" style="180" bestFit="1" customWidth="1"/>
    <col min="14" max="14" width="12.42578125" style="95" customWidth="1"/>
    <col min="15" max="15" width="11.85546875" style="95" bestFit="1" customWidth="1"/>
    <col min="16" max="16" width="12" style="95" customWidth="1"/>
    <col min="17" max="17" width="12.5703125" style="149" customWidth="1"/>
    <col min="18" max="18" width="13.5703125" style="95" customWidth="1"/>
    <col min="19" max="19" width="14.5703125" style="94" customWidth="1"/>
    <col min="20" max="20" width="20.28515625" style="159" customWidth="1"/>
    <col min="21" max="21" width="10.42578125" style="95" customWidth="1"/>
    <col min="22" max="22" width="11.5703125" style="95" customWidth="1"/>
    <col min="23" max="23" width="8.28515625" style="95" bestFit="1" customWidth="1"/>
    <col min="24" max="24" width="8.85546875" style="94" bestFit="1" customWidth="1"/>
    <col min="25" max="25" width="9.85546875" style="94" bestFit="1" customWidth="1"/>
    <col min="26" max="26" width="11.42578125" style="95" customWidth="1"/>
    <col min="27" max="27" width="18.140625" style="94" customWidth="1"/>
    <col min="28" max="28" width="16.85546875" style="153" customWidth="1"/>
    <col min="29" max="29" width="14.85546875" style="97" customWidth="1"/>
    <col min="30" max="30" width="18.7109375" style="183" customWidth="1"/>
    <col min="31" max="31" width="28.28515625" style="98" customWidth="1"/>
    <col min="32" max="32" width="33.5703125" style="99" customWidth="1"/>
    <col min="33" max="33" width="25.140625" style="95" customWidth="1"/>
    <col min="34" max="34" width="23" style="100" customWidth="1"/>
    <col min="35" max="35" width="29.42578125" style="100" customWidth="1"/>
    <col min="36" max="36" width="47.5703125" style="100" customWidth="1"/>
    <col min="37" max="37" width="51.140625" style="94" customWidth="1"/>
    <col min="38" max="38" width="71.5703125" style="95" customWidth="1"/>
    <col min="39" max="16384" width="11.42578125" style="95"/>
  </cols>
  <sheetData>
    <row r="1" spans="1:38" ht="20.25" customHeight="1" x14ac:dyDescent="0.2">
      <c r="A1" s="216"/>
      <c r="B1" s="216"/>
      <c r="C1" s="216"/>
      <c r="D1" s="216"/>
      <c r="E1" s="216"/>
      <c r="F1" s="216"/>
      <c r="G1" s="216"/>
      <c r="H1" s="216"/>
      <c r="I1" s="216"/>
      <c r="J1" s="216"/>
      <c r="K1" s="216"/>
      <c r="L1" s="216"/>
      <c r="M1" s="216"/>
      <c r="N1" s="216"/>
      <c r="O1" s="216"/>
      <c r="P1" s="216"/>
      <c r="Q1" s="216"/>
      <c r="R1" s="216"/>
      <c r="S1" s="216"/>
      <c r="T1" s="216"/>
      <c r="U1" s="216"/>
      <c r="V1" s="216"/>
      <c r="W1" s="216"/>
      <c r="X1" s="216"/>
      <c r="Y1" s="216"/>
      <c r="Z1" s="216"/>
      <c r="AA1" s="216"/>
      <c r="AB1" s="216"/>
      <c r="AC1" s="216"/>
      <c r="AD1" s="216"/>
      <c r="AE1" s="216"/>
      <c r="AF1" s="216"/>
      <c r="AG1" s="216"/>
      <c r="AH1" s="216"/>
      <c r="AI1" s="145"/>
      <c r="AJ1" s="96" t="s">
        <v>189</v>
      </c>
    </row>
    <row r="2" spans="1:38" ht="22.5" customHeight="1" x14ac:dyDescent="0.2">
      <c r="A2" s="216"/>
      <c r="B2" s="216"/>
      <c r="C2" s="216"/>
      <c r="D2" s="216"/>
      <c r="E2" s="216"/>
      <c r="F2" s="216"/>
      <c r="G2" s="216"/>
      <c r="H2" s="216"/>
      <c r="I2" s="216"/>
      <c r="J2" s="216"/>
      <c r="K2" s="216"/>
      <c r="L2" s="216"/>
      <c r="M2" s="216"/>
      <c r="N2" s="216"/>
      <c r="O2" s="216"/>
      <c r="P2" s="216"/>
      <c r="Q2" s="216"/>
      <c r="R2" s="216"/>
      <c r="S2" s="216"/>
      <c r="T2" s="216"/>
      <c r="U2" s="216"/>
      <c r="V2" s="216"/>
      <c r="W2" s="216"/>
      <c r="X2" s="216"/>
      <c r="Y2" s="216"/>
      <c r="Z2" s="216"/>
      <c r="AA2" s="216"/>
      <c r="AB2" s="216"/>
      <c r="AC2" s="216"/>
      <c r="AD2" s="216"/>
      <c r="AE2" s="216"/>
      <c r="AF2" s="216"/>
      <c r="AG2" s="216"/>
      <c r="AH2" s="216"/>
      <c r="AI2" s="144"/>
      <c r="AJ2" s="96" t="s">
        <v>211</v>
      </c>
    </row>
    <row r="3" spans="1:38" ht="28.5" customHeight="1" x14ac:dyDescent="0.2">
      <c r="A3" s="216"/>
      <c r="B3" s="216"/>
      <c r="C3" s="216"/>
      <c r="D3" s="216"/>
      <c r="E3" s="216"/>
      <c r="F3" s="216"/>
      <c r="G3" s="216"/>
      <c r="H3" s="216"/>
      <c r="I3" s="216"/>
      <c r="J3" s="216"/>
      <c r="K3" s="216"/>
      <c r="L3" s="216"/>
      <c r="M3" s="216"/>
      <c r="N3" s="216"/>
      <c r="O3" s="216"/>
      <c r="P3" s="216"/>
      <c r="Q3" s="216"/>
      <c r="R3" s="216"/>
      <c r="S3" s="216"/>
      <c r="T3" s="216"/>
      <c r="U3" s="216"/>
      <c r="V3" s="216"/>
      <c r="W3" s="216"/>
      <c r="X3" s="216"/>
      <c r="Y3" s="216"/>
      <c r="Z3" s="216"/>
      <c r="AA3" s="216"/>
      <c r="AB3" s="216"/>
      <c r="AC3" s="216"/>
      <c r="AD3" s="216"/>
      <c r="AE3" s="216"/>
      <c r="AF3" s="216"/>
      <c r="AG3" s="216"/>
      <c r="AH3" s="216"/>
      <c r="AI3" s="144"/>
      <c r="AJ3" s="96" t="s">
        <v>212</v>
      </c>
    </row>
    <row r="4" spans="1:38" x14ac:dyDescent="0.2">
      <c r="A4" s="216"/>
      <c r="B4" s="216"/>
      <c r="C4" s="216"/>
      <c r="D4" s="216"/>
      <c r="E4" s="216"/>
      <c r="F4" s="216"/>
      <c r="G4" s="216"/>
      <c r="H4" s="216"/>
      <c r="I4" s="216"/>
      <c r="J4" s="216"/>
      <c r="K4" s="216"/>
      <c r="L4" s="216"/>
      <c r="M4" s="216"/>
      <c r="N4" s="216"/>
      <c r="O4" s="216"/>
      <c r="P4" s="216"/>
      <c r="Q4" s="216"/>
      <c r="R4" s="216"/>
      <c r="S4" s="216"/>
      <c r="T4" s="216"/>
      <c r="U4" s="216"/>
      <c r="V4" s="216"/>
      <c r="W4" s="216"/>
      <c r="X4" s="216"/>
      <c r="Y4" s="216"/>
      <c r="Z4" s="216"/>
      <c r="AA4" s="216"/>
      <c r="AB4" s="216"/>
      <c r="AC4" s="216"/>
      <c r="AD4" s="216"/>
      <c r="AE4" s="216"/>
      <c r="AF4" s="216"/>
      <c r="AG4" s="216"/>
      <c r="AH4" s="216"/>
      <c r="AI4" s="144"/>
      <c r="AJ4" s="96" t="s">
        <v>190</v>
      </c>
    </row>
    <row r="5" spans="1:38" hidden="1" x14ac:dyDescent="0.25"/>
    <row r="6" spans="1:38" ht="33" customHeight="1" x14ac:dyDescent="0.25">
      <c r="A6" s="101" t="s">
        <v>0</v>
      </c>
      <c r="B6" s="102" t="s">
        <v>223</v>
      </c>
    </row>
    <row r="7" spans="1:38" ht="59.25" customHeight="1" x14ac:dyDescent="0.25">
      <c r="A7" s="103" t="s">
        <v>1</v>
      </c>
      <c r="B7" s="104" t="s">
        <v>224</v>
      </c>
      <c r="C7" s="105"/>
      <c r="D7" s="105"/>
      <c r="E7" s="105"/>
      <c r="F7" s="105"/>
      <c r="G7" s="105"/>
      <c r="H7" s="151"/>
      <c r="I7" s="105"/>
      <c r="J7" s="151"/>
      <c r="K7" s="105"/>
      <c r="L7" s="151"/>
      <c r="M7" s="181"/>
      <c r="N7" s="105"/>
      <c r="O7" s="105"/>
      <c r="P7" s="105"/>
      <c r="Q7" s="105"/>
      <c r="R7" s="105"/>
      <c r="S7" s="151"/>
      <c r="T7" s="160"/>
      <c r="U7" s="105"/>
      <c r="V7" s="105"/>
      <c r="W7" s="105"/>
      <c r="X7" s="151"/>
      <c r="Y7" s="151"/>
      <c r="Z7" s="105"/>
      <c r="AA7" s="151"/>
      <c r="AB7" s="165"/>
      <c r="AC7" s="106"/>
      <c r="AD7" s="184"/>
      <c r="AE7" s="107"/>
      <c r="AF7" s="108"/>
      <c r="AG7" s="109"/>
    </row>
    <row r="8" spans="1:38" s="100" customFormat="1" ht="39" customHeight="1" x14ac:dyDescent="0.25">
      <c r="A8" s="221" t="s">
        <v>179</v>
      </c>
      <c r="B8" s="222"/>
      <c r="C8" s="222"/>
      <c r="D8" s="222"/>
      <c r="E8" s="222"/>
      <c r="F8" s="222"/>
      <c r="G8" s="222"/>
      <c r="H8" s="223"/>
      <c r="I8" s="228"/>
      <c r="J8" s="227"/>
      <c r="K8" s="228"/>
      <c r="L8" s="227"/>
      <c r="M8" s="220" t="s">
        <v>195</v>
      </c>
      <c r="N8" s="220"/>
      <c r="O8" s="220"/>
      <c r="P8" s="220"/>
      <c r="Q8" s="220"/>
      <c r="R8" s="220"/>
      <c r="S8" s="220"/>
      <c r="T8" s="220"/>
      <c r="U8" s="220"/>
      <c r="V8" s="220"/>
      <c r="W8" s="220"/>
      <c r="X8" s="220"/>
      <c r="Y8" s="220"/>
      <c r="Z8" s="220"/>
      <c r="AA8" s="220"/>
      <c r="AB8" s="220"/>
      <c r="AC8" s="220"/>
      <c r="AD8" s="220"/>
      <c r="AE8" s="217" t="s">
        <v>205</v>
      </c>
      <c r="AF8" s="217"/>
      <c r="AG8" s="217"/>
      <c r="AH8" s="218" t="s">
        <v>2</v>
      </c>
      <c r="AI8" s="218"/>
      <c r="AJ8" s="218"/>
      <c r="AK8" s="110"/>
    </row>
    <row r="9" spans="1:38" s="100" customFormat="1" ht="58.5" customHeight="1" x14ac:dyDescent="0.25">
      <c r="A9" s="224"/>
      <c r="B9" s="225"/>
      <c r="C9" s="225"/>
      <c r="D9" s="225"/>
      <c r="E9" s="225"/>
      <c r="F9" s="225"/>
      <c r="G9" s="225"/>
      <c r="H9" s="226"/>
      <c r="I9" s="229"/>
      <c r="J9" s="227"/>
      <c r="K9" s="229"/>
      <c r="L9" s="227"/>
      <c r="M9" s="220" t="s">
        <v>196</v>
      </c>
      <c r="N9" s="220"/>
      <c r="O9" s="220"/>
      <c r="P9" s="220"/>
      <c r="Q9" s="220"/>
      <c r="R9" s="220"/>
      <c r="S9" s="220"/>
      <c r="T9" s="220"/>
      <c r="U9" s="220" t="s">
        <v>197</v>
      </c>
      <c r="V9" s="220"/>
      <c r="W9" s="220"/>
      <c r="X9" s="220"/>
      <c r="Y9" s="220"/>
      <c r="Z9" s="220"/>
      <c r="AA9" s="220"/>
      <c r="AB9" s="220"/>
      <c r="AC9" s="219" t="s">
        <v>198</v>
      </c>
      <c r="AD9" s="219"/>
      <c r="AE9" s="217"/>
      <c r="AF9" s="217"/>
      <c r="AG9" s="217"/>
      <c r="AH9" s="218"/>
      <c r="AI9" s="218"/>
      <c r="AJ9" s="218"/>
      <c r="AK9" s="110"/>
    </row>
    <row r="10" spans="1:38" s="100" customFormat="1" ht="102" customHeight="1" x14ac:dyDescent="0.25">
      <c r="A10" s="111" t="s">
        <v>8</v>
      </c>
      <c r="B10" s="111" t="s">
        <v>9</v>
      </c>
      <c r="C10" s="111" t="s">
        <v>3</v>
      </c>
      <c r="D10" s="111" t="s">
        <v>4</v>
      </c>
      <c r="E10" s="111" t="s">
        <v>5</v>
      </c>
      <c r="F10" s="111" t="s">
        <v>6</v>
      </c>
      <c r="G10" s="111" t="s">
        <v>7</v>
      </c>
      <c r="H10" s="111" t="s">
        <v>192</v>
      </c>
      <c r="I10" s="111" t="s">
        <v>193</v>
      </c>
      <c r="J10" s="111" t="s">
        <v>194</v>
      </c>
      <c r="K10" s="111" t="s">
        <v>225</v>
      </c>
      <c r="L10" s="111" t="s">
        <v>226</v>
      </c>
      <c r="M10" s="112" t="s">
        <v>10</v>
      </c>
      <c r="N10" s="112" t="s">
        <v>11</v>
      </c>
      <c r="O10" s="112" t="s">
        <v>12</v>
      </c>
      <c r="P10" s="112" t="s">
        <v>13</v>
      </c>
      <c r="Q10" s="112" t="s">
        <v>14</v>
      </c>
      <c r="R10" s="112" t="s">
        <v>15</v>
      </c>
      <c r="S10" s="112" t="s">
        <v>199</v>
      </c>
      <c r="T10" s="112" t="s">
        <v>200</v>
      </c>
      <c r="U10" s="114" t="s">
        <v>180</v>
      </c>
      <c r="V10" s="113" t="s">
        <v>16</v>
      </c>
      <c r="W10" s="113" t="s">
        <v>17</v>
      </c>
      <c r="X10" s="113" t="s">
        <v>18</v>
      </c>
      <c r="Y10" s="113" t="s">
        <v>19</v>
      </c>
      <c r="Z10" s="113" t="s">
        <v>20</v>
      </c>
      <c r="AA10" s="113" t="s">
        <v>201</v>
      </c>
      <c r="AB10" s="113" t="s">
        <v>202</v>
      </c>
      <c r="AC10" s="113" t="s">
        <v>203</v>
      </c>
      <c r="AD10" s="185" t="s">
        <v>204</v>
      </c>
      <c r="AE10" s="115" t="s">
        <v>206</v>
      </c>
      <c r="AF10" s="115" t="s">
        <v>207</v>
      </c>
      <c r="AG10" s="116" t="s">
        <v>208</v>
      </c>
      <c r="AH10" s="117" t="s">
        <v>209</v>
      </c>
      <c r="AI10" s="117" t="s">
        <v>210</v>
      </c>
      <c r="AJ10" s="117" t="s">
        <v>21</v>
      </c>
      <c r="AK10" s="110"/>
    </row>
    <row r="11" spans="1:38" s="94" customFormat="1" ht="195" x14ac:dyDescent="0.2">
      <c r="A11" s="118" t="s">
        <v>22</v>
      </c>
      <c r="B11" s="118" t="s">
        <v>23</v>
      </c>
      <c r="C11" s="119">
        <v>240210</v>
      </c>
      <c r="D11" s="118" t="s">
        <v>175</v>
      </c>
      <c r="E11" s="120" t="s">
        <v>24</v>
      </c>
      <c r="F11" s="118" t="s">
        <v>181</v>
      </c>
      <c r="G11" s="120" t="s">
        <v>25</v>
      </c>
      <c r="H11" s="121">
        <v>0</v>
      </c>
      <c r="I11" s="121">
        <v>1</v>
      </c>
      <c r="J11" s="125">
        <v>2</v>
      </c>
      <c r="K11" s="125">
        <v>2</v>
      </c>
      <c r="L11" s="158">
        <v>2</v>
      </c>
      <c r="M11" s="122">
        <v>0</v>
      </c>
      <c r="N11" s="123"/>
      <c r="O11" s="121"/>
      <c r="P11" s="147"/>
      <c r="Q11" s="122"/>
      <c r="R11" s="123"/>
      <c r="S11" s="161">
        <f>+SUM(M11:R11)</f>
        <v>0</v>
      </c>
      <c r="T11" s="162">
        <f>S11/L11</f>
        <v>0</v>
      </c>
      <c r="U11" s="124"/>
      <c r="V11" s="124"/>
      <c r="W11" s="124"/>
      <c r="X11" s="124"/>
      <c r="Y11" s="125"/>
      <c r="Z11" s="123"/>
      <c r="AA11" s="163">
        <f>+SUM(U11:Z11)</f>
        <v>0</v>
      </c>
      <c r="AB11" s="166">
        <f t="shared" ref="AB11:AB18" si="0">+AA11/L11</f>
        <v>0</v>
      </c>
      <c r="AC11" s="126">
        <f>+S11+AA11</f>
        <v>0</v>
      </c>
      <c r="AD11" s="162">
        <f>AC11/L11</f>
        <v>0</v>
      </c>
      <c r="AE11" s="156">
        <v>266666667</v>
      </c>
      <c r="AF11" s="156">
        <v>147245154</v>
      </c>
      <c r="AG11" s="171">
        <f>AF11/AE11</f>
        <v>0.55216932680978836</v>
      </c>
      <c r="AH11" s="169" t="s">
        <v>227</v>
      </c>
      <c r="AI11" s="170" t="s">
        <v>228</v>
      </c>
      <c r="AJ11" s="173" t="s">
        <v>235</v>
      </c>
      <c r="AK11" s="174"/>
    </row>
    <row r="12" spans="1:38" s="94" customFormat="1" ht="240" x14ac:dyDescent="0.2">
      <c r="A12" s="118" t="s">
        <v>42</v>
      </c>
      <c r="B12" s="118" t="s">
        <v>43</v>
      </c>
      <c r="C12" s="210">
        <v>240211</v>
      </c>
      <c r="D12" s="207" t="s">
        <v>177</v>
      </c>
      <c r="E12" s="127" t="s">
        <v>44</v>
      </c>
      <c r="F12" s="118" t="s">
        <v>45</v>
      </c>
      <c r="G12" s="127" t="s">
        <v>25</v>
      </c>
      <c r="H12" s="127">
        <v>450</v>
      </c>
      <c r="I12" s="127">
        <v>450</v>
      </c>
      <c r="J12" s="154">
        <v>600</v>
      </c>
      <c r="K12" s="154">
        <v>600</v>
      </c>
      <c r="L12" s="154">
        <v>600</v>
      </c>
      <c r="M12" s="123">
        <v>10</v>
      </c>
      <c r="N12" s="123"/>
      <c r="O12" s="121"/>
      <c r="P12" s="147"/>
      <c r="Q12" s="123"/>
      <c r="R12" s="122"/>
      <c r="S12" s="163">
        <f>+SUM(M12:R12)</f>
        <v>10</v>
      </c>
      <c r="T12" s="172">
        <f>+S12/L12</f>
        <v>1.6666666666666666E-2</v>
      </c>
      <c r="U12" s="124"/>
      <c r="V12" s="124"/>
      <c r="W12" s="124"/>
      <c r="X12" s="124"/>
      <c r="Y12" s="125"/>
      <c r="Z12" s="123"/>
      <c r="AA12" s="163">
        <f>+SUM(U12:Z12)</f>
        <v>0</v>
      </c>
      <c r="AB12" s="167">
        <f t="shared" si="0"/>
        <v>0</v>
      </c>
      <c r="AC12" s="126">
        <f>+S12+AA12</f>
        <v>10</v>
      </c>
      <c r="AD12" s="172">
        <f>+AC12/L12</f>
        <v>1.6666666666666666E-2</v>
      </c>
      <c r="AE12" s="189">
        <v>61455071989</v>
      </c>
      <c r="AF12" s="192">
        <v>7639321524</v>
      </c>
      <c r="AG12" s="195">
        <f>AF12/AE12</f>
        <v>0.12430742128765843</v>
      </c>
      <c r="AH12" s="169" t="s">
        <v>213</v>
      </c>
      <c r="AI12" s="170" t="s">
        <v>229</v>
      </c>
      <c r="AJ12" s="173" t="s">
        <v>236</v>
      </c>
      <c r="AK12" s="175"/>
    </row>
    <row r="13" spans="1:38" s="94" customFormat="1" ht="352.5" customHeight="1" x14ac:dyDescent="0.2">
      <c r="A13" s="118" t="s">
        <v>38</v>
      </c>
      <c r="B13" s="118" t="s">
        <v>39</v>
      </c>
      <c r="C13" s="211"/>
      <c r="D13" s="208"/>
      <c r="E13" s="128" t="s">
        <v>40</v>
      </c>
      <c r="F13" s="118" t="s">
        <v>41</v>
      </c>
      <c r="G13" s="128" t="s">
        <v>25</v>
      </c>
      <c r="H13" s="128">
        <v>1000</v>
      </c>
      <c r="I13" s="128">
        <v>817</v>
      </c>
      <c r="J13" s="154">
        <v>5000</v>
      </c>
      <c r="K13" s="154">
        <v>3080</v>
      </c>
      <c r="L13" s="154">
        <v>5000</v>
      </c>
      <c r="M13" s="123">
        <v>78</v>
      </c>
      <c r="N13" s="123"/>
      <c r="O13" s="123"/>
      <c r="P13" s="148"/>
      <c r="Q13" s="123"/>
      <c r="R13" s="123"/>
      <c r="S13" s="163">
        <f>+SUM(M13:R13)</f>
        <v>78</v>
      </c>
      <c r="T13" s="172">
        <f t="shared" ref="T13:T18" si="1">+S13/L13</f>
        <v>1.5599999999999999E-2</v>
      </c>
      <c r="U13" s="124"/>
      <c r="V13" s="124"/>
      <c r="W13" s="124"/>
      <c r="X13" s="124"/>
      <c r="Y13" s="125"/>
      <c r="Z13" s="123"/>
      <c r="AA13" s="163">
        <f>+SUM(U13:Z13)</f>
        <v>0</v>
      </c>
      <c r="AB13" s="167">
        <f t="shared" si="0"/>
        <v>0</v>
      </c>
      <c r="AC13" s="126">
        <f>+S13+AA13</f>
        <v>78</v>
      </c>
      <c r="AD13" s="172">
        <f>+AC13/L13</f>
        <v>1.5599999999999999E-2</v>
      </c>
      <c r="AE13" s="190"/>
      <c r="AF13" s="193"/>
      <c r="AG13" s="196"/>
      <c r="AH13" s="169" t="s">
        <v>214</v>
      </c>
      <c r="AI13" s="170" t="s">
        <v>230</v>
      </c>
      <c r="AJ13" s="173" t="s">
        <v>237</v>
      </c>
      <c r="AK13" s="176"/>
      <c r="AL13" s="143"/>
    </row>
    <row r="14" spans="1:38" s="94" customFormat="1" ht="334.5" customHeight="1" x14ac:dyDescent="0.2">
      <c r="A14" s="118" t="s">
        <v>47</v>
      </c>
      <c r="B14" s="118" t="s">
        <v>48</v>
      </c>
      <c r="C14" s="212"/>
      <c r="D14" s="209"/>
      <c r="E14" s="127" t="s">
        <v>49</v>
      </c>
      <c r="F14" s="118" t="s">
        <v>46</v>
      </c>
      <c r="G14" s="129" t="s">
        <v>25</v>
      </c>
      <c r="H14" s="129">
        <v>150</v>
      </c>
      <c r="I14" s="129">
        <v>174</v>
      </c>
      <c r="J14" s="154">
        <v>450</v>
      </c>
      <c r="K14" s="154">
        <v>450</v>
      </c>
      <c r="L14" s="154">
        <v>450</v>
      </c>
      <c r="M14" s="123">
        <v>10</v>
      </c>
      <c r="N14" s="123"/>
      <c r="O14" s="123"/>
      <c r="P14" s="147"/>
      <c r="Q14" s="123"/>
      <c r="R14" s="123"/>
      <c r="S14" s="163">
        <f>+SUM(M14:R14)</f>
        <v>10</v>
      </c>
      <c r="T14" s="172">
        <f t="shared" si="1"/>
        <v>2.2222222222222223E-2</v>
      </c>
      <c r="U14" s="124"/>
      <c r="V14" s="124"/>
      <c r="W14" s="124"/>
      <c r="X14" s="124"/>
      <c r="Y14" s="125"/>
      <c r="Z14" s="123"/>
      <c r="AA14" s="163">
        <f>+SUM(U14:Z14)</f>
        <v>0</v>
      </c>
      <c r="AB14" s="167">
        <f t="shared" si="0"/>
        <v>0</v>
      </c>
      <c r="AC14" s="126">
        <f>+S14+AA14</f>
        <v>10</v>
      </c>
      <c r="AD14" s="172">
        <f>+AC14/L14</f>
        <v>2.2222222222222223E-2</v>
      </c>
      <c r="AE14" s="191"/>
      <c r="AF14" s="194"/>
      <c r="AG14" s="197"/>
      <c r="AH14" s="169" t="s">
        <v>215</v>
      </c>
      <c r="AI14" s="170" t="s">
        <v>231</v>
      </c>
      <c r="AJ14" s="173" t="s">
        <v>238</v>
      </c>
      <c r="AK14" s="175"/>
    </row>
    <row r="15" spans="1:38" s="94" customFormat="1" ht="409.6" customHeight="1" x14ac:dyDescent="0.2">
      <c r="A15" s="118" t="s">
        <v>182</v>
      </c>
      <c r="B15" s="130" t="s">
        <v>183</v>
      </c>
      <c r="C15" s="210">
        <v>240198</v>
      </c>
      <c r="D15" s="204" t="s">
        <v>176</v>
      </c>
      <c r="E15" s="131" t="s">
        <v>33</v>
      </c>
      <c r="F15" s="118" t="s">
        <v>184</v>
      </c>
      <c r="G15" s="129" t="s">
        <v>25</v>
      </c>
      <c r="H15" s="131">
        <v>2816</v>
      </c>
      <c r="I15" s="131">
        <v>2646</v>
      </c>
      <c r="J15" s="155">
        <v>2700</v>
      </c>
      <c r="K15" s="155">
        <v>2244</v>
      </c>
      <c r="L15" s="155">
        <v>2700</v>
      </c>
      <c r="M15" s="123">
        <v>2245</v>
      </c>
      <c r="N15" s="123"/>
      <c r="O15" s="123"/>
      <c r="P15" s="148"/>
      <c r="Q15" s="123"/>
      <c r="R15" s="123"/>
      <c r="S15" s="163">
        <f>+(M15)/1</f>
        <v>2245</v>
      </c>
      <c r="T15" s="168">
        <f t="shared" si="1"/>
        <v>0.83148148148148149</v>
      </c>
      <c r="U15" s="142"/>
      <c r="V15" s="142"/>
      <c r="W15" s="142"/>
      <c r="X15" s="142"/>
      <c r="Y15" s="123"/>
      <c r="Z15" s="123"/>
      <c r="AA15" s="163">
        <f>+(M15)/1</f>
        <v>2245</v>
      </c>
      <c r="AB15" s="167">
        <f t="shared" si="0"/>
        <v>0.83148148148148149</v>
      </c>
      <c r="AC15" s="126">
        <f>+AA15</f>
        <v>2245</v>
      </c>
      <c r="AD15" s="168">
        <f>AC15/L15</f>
        <v>0.83148148148148149</v>
      </c>
      <c r="AE15" s="198">
        <v>64122928011</v>
      </c>
      <c r="AF15" s="198">
        <v>27625495293</v>
      </c>
      <c r="AG15" s="201">
        <f>AF15/AE15</f>
        <v>0.43082086470319897</v>
      </c>
      <c r="AH15" s="169" t="s">
        <v>216</v>
      </c>
      <c r="AI15" s="170" t="s">
        <v>191</v>
      </c>
      <c r="AJ15" s="173" t="s">
        <v>239</v>
      </c>
      <c r="AK15" s="174"/>
    </row>
    <row r="16" spans="1:38" s="94" customFormat="1" ht="252.75" customHeight="1" x14ac:dyDescent="0.2">
      <c r="A16" s="118" t="s">
        <v>34</v>
      </c>
      <c r="B16" s="118" t="s">
        <v>35</v>
      </c>
      <c r="C16" s="211"/>
      <c r="D16" s="205"/>
      <c r="E16" s="131" t="s">
        <v>36</v>
      </c>
      <c r="F16" s="118" t="s">
        <v>37</v>
      </c>
      <c r="G16" s="129" t="s">
        <v>25</v>
      </c>
      <c r="H16" s="131">
        <v>200</v>
      </c>
      <c r="I16" s="131">
        <v>327</v>
      </c>
      <c r="J16" s="155">
        <v>1300</v>
      </c>
      <c r="K16" s="155">
        <v>669</v>
      </c>
      <c r="L16" s="155">
        <v>1400</v>
      </c>
      <c r="M16" s="123">
        <v>1</v>
      </c>
      <c r="N16" s="123"/>
      <c r="O16" s="123"/>
      <c r="P16" s="148"/>
      <c r="Q16" s="123"/>
      <c r="R16" s="123"/>
      <c r="S16" s="163">
        <f>+SUM(M16:R16)</f>
        <v>1</v>
      </c>
      <c r="T16" s="172">
        <f t="shared" si="1"/>
        <v>7.1428571428571429E-4</v>
      </c>
      <c r="U16" s="124"/>
      <c r="V16" s="124"/>
      <c r="W16" s="124"/>
      <c r="X16" s="124"/>
      <c r="Y16" s="125"/>
      <c r="Z16" s="123"/>
      <c r="AA16" s="163">
        <f>+SUM(U16:Z16)</f>
        <v>0</v>
      </c>
      <c r="AB16" s="167">
        <f t="shared" si="0"/>
        <v>0</v>
      </c>
      <c r="AC16" s="126">
        <f>+S16+AA16</f>
        <v>1</v>
      </c>
      <c r="AD16" s="172">
        <f>+AC16/L16</f>
        <v>7.1428571428571429E-4</v>
      </c>
      <c r="AE16" s="199"/>
      <c r="AF16" s="199"/>
      <c r="AG16" s="202"/>
      <c r="AH16" s="169" t="s">
        <v>219</v>
      </c>
      <c r="AI16" s="170" t="s">
        <v>232</v>
      </c>
      <c r="AJ16" s="173" t="s">
        <v>240</v>
      </c>
      <c r="AK16" s="174"/>
    </row>
    <row r="17" spans="1:37" s="94" customFormat="1" ht="409.5" customHeight="1" x14ac:dyDescent="0.2">
      <c r="A17" s="118" t="s">
        <v>26</v>
      </c>
      <c r="B17" s="118" t="s">
        <v>27</v>
      </c>
      <c r="C17" s="212"/>
      <c r="D17" s="206"/>
      <c r="E17" s="131" t="s">
        <v>28</v>
      </c>
      <c r="F17" s="118" t="s">
        <v>29</v>
      </c>
      <c r="G17" s="120" t="s">
        <v>25</v>
      </c>
      <c r="H17" s="125">
        <v>2500</v>
      </c>
      <c r="I17" s="125">
        <v>5179</v>
      </c>
      <c r="J17" s="125">
        <v>2500</v>
      </c>
      <c r="K17" s="125">
        <v>4905</v>
      </c>
      <c r="L17" s="125">
        <v>2500</v>
      </c>
      <c r="M17" s="142">
        <v>30</v>
      </c>
      <c r="N17" s="141"/>
      <c r="O17" s="142"/>
      <c r="P17" s="142"/>
      <c r="Q17" s="123"/>
      <c r="R17" s="123"/>
      <c r="S17" s="163">
        <f>+SUM(M17:R17)</f>
        <v>30</v>
      </c>
      <c r="T17" s="172">
        <f t="shared" si="1"/>
        <v>1.2E-2</v>
      </c>
      <c r="U17" s="124"/>
      <c r="V17" s="124"/>
      <c r="W17" s="124"/>
      <c r="X17" s="124"/>
      <c r="Y17" s="125"/>
      <c r="Z17" s="123"/>
      <c r="AA17" s="163">
        <f>+SUM(U17:Z17)</f>
        <v>0</v>
      </c>
      <c r="AB17" s="166">
        <f t="shared" si="0"/>
        <v>0</v>
      </c>
      <c r="AC17" s="126">
        <f>+S17+AA17</f>
        <v>30</v>
      </c>
      <c r="AD17" s="172">
        <f>AC17/L17</f>
        <v>1.2E-2</v>
      </c>
      <c r="AE17" s="200"/>
      <c r="AF17" s="200"/>
      <c r="AG17" s="203"/>
      <c r="AH17" s="169" t="s">
        <v>217</v>
      </c>
      <c r="AI17" s="170" t="s">
        <v>233</v>
      </c>
      <c r="AJ17" s="173" t="s">
        <v>242</v>
      </c>
      <c r="AK17" s="174"/>
    </row>
    <row r="18" spans="1:37" s="94" customFormat="1" ht="385.5" customHeight="1" x14ac:dyDescent="0.2">
      <c r="A18" s="118" t="s">
        <v>30</v>
      </c>
      <c r="B18" s="118" t="s">
        <v>31</v>
      </c>
      <c r="C18" s="119">
        <v>240209</v>
      </c>
      <c r="D18" s="118" t="s">
        <v>178</v>
      </c>
      <c r="E18" s="131" t="s">
        <v>32</v>
      </c>
      <c r="F18" s="118" t="s">
        <v>185</v>
      </c>
      <c r="G18" s="120" t="s">
        <v>25</v>
      </c>
      <c r="H18" s="125">
        <v>100</v>
      </c>
      <c r="I18" s="125">
        <v>101</v>
      </c>
      <c r="J18" s="125">
        <v>100</v>
      </c>
      <c r="K18" s="125">
        <v>301</v>
      </c>
      <c r="L18" s="125">
        <v>100</v>
      </c>
      <c r="M18" s="123">
        <v>0</v>
      </c>
      <c r="N18" s="123"/>
      <c r="O18" s="123"/>
      <c r="P18" s="148"/>
      <c r="Q18" s="123"/>
      <c r="R18" s="123"/>
      <c r="S18" s="163">
        <f>+SUM(M18:R18)</f>
        <v>0</v>
      </c>
      <c r="T18" s="172">
        <f t="shared" si="1"/>
        <v>0</v>
      </c>
      <c r="U18" s="124"/>
      <c r="V18" s="124"/>
      <c r="W18" s="124"/>
      <c r="X18" s="124"/>
      <c r="Y18" s="125"/>
      <c r="Z18" s="123"/>
      <c r="AA18" s="163">
        <f>+SUM(U18:Z18)</f>
        <v>0</v>
      </c>
      <c r="AB18" s="166">
        <f t="shared" si="0"/>
        <v>0</v>
      </c>
      <c r="AC18" s="126">
        <f>+S18+AA18</f>
        <v>0</v>
      </c>
      <c r="AD18" s="172">
        <f>AC18/L18</f>
        <v>0</v>
      </c>
      <c r="AE18" s="156">
        <v>300000000</v>
      </c>
      <c r="AF18" s="156">
        <v>12290368</v>
      </c>
      <c r="AG18" s="177">
        <f>AF18/AE18</f>
        <v>4.0967893333333331E-2</v>
      </c>
      <c r="AH18" s="169" t="s">
        <v>218</v>
      </c>
      <c r="AI18" s="170" t="s">
        <v>234</v>
      </c>
      <c r="AJ18" s="178" t="s">
        <v>241</v>
      </c>
      <c r="AK18" s="179"/>
    </row>
    <row r="19" spans="1:37" ht="26.25" customHeight="1" x14ac:dyDescent="0.25">
      <c r="X19" s="97"/>
      <c r="Y19" s="95"/>
      <c r="AF19" s="98"/>
      <c r="AG19" s="146"/>
      <c r="AJ19" s="110"/>
      <c r="AK19" s="132"/>
    </row>
    <row r="20" spans="1:37" x14ac:dyDescent="0.25">
      <c r="X20" s="97"/>
      <c r="Y20" s="95"/>
    </row>
    <row r="21" spans="1:37" x14ac:dyDescent="0.25">
      <c r="X21" s="97"/>
      <c r="Y21" s="95"/>
      <c r="AF21" s="98"/>
    </row>
    <row r="22" spans="1:37" x14ac:dyDescent="0.25">
      <c r="A22" s="105" t="s">
        <v>50</v>
      </c>
      <c r="B22" s="105"/>
      <c r="C22" s="105"/>
      <c r="X22" s="97"/>
      <c r="Y22" s="95"/>
    </row>
    <row r="23" spans="1:37" ht="20.25" customHeight="1" x14ac:dyDescent="0.25">
      <c r="A23" s="188"/>
      <c r="B23" s="188"/>
      <c r="C23" s="188"/>
      <c r="D23" s="188"/>
      <c r="E23" s="188"/>
      <c r="F23" s="188"/>
      <c r="G23" s="133"/>
      <c r="H23" s="157"/>
      <c r="I23" s="133"/>
      <c r="J23" s="157"/>
      <c r="K23" s="133"/>
      <c r="L23" s="157"/>
      <c r="X23" s="97"/>
      <c r="Y23" s="95"/>
    </row>
    <row r="24" spans="1:37" x14ac:dyDescent="0.25">
      <c r="A24" s="133"/>
      <c r="B24" s="133"/>
      <c r="C24" s="133"/>
      <c r="X24" s="97"/>
      <c r="Y24" s="95"/>
    </row>
    <row r="25" spans="1:37" ht="7.5" customHeight="1" x14ac:dyDescent="0.25">
      <c r="A25" s="133"/>
      <c r="B25" s="133"/>
      <c r="C25" s="133"/>
      <c r="X25" s="97"/>
      <c r="Y25" s="95"/>
    </row>
    <row r="26" spans="1:37" x14ac:dyDescent="0.25">
      <c r="A26" s="105" t="s">
        <v>51</v>
      </c>
      <c r="X26" s="97"/>
      <c r="Y26" s="95"/>
    </row>
    <row r="27" spans="1:37" ht="34.5" customHeight="1" x14ac:dyDescent="0.25">
      <c r="A27" s="187" t="s">
        <v>186</v>
      </c>
      <c r="B27" s="187"/>
      <c r="C27" s="134"/>
      <c r="D27" s="93"/>
      <c r="E27" s="93"/>
      <c r="F27" s="93"/>
      <c r="G27" s="93"/>
      <c r="H27" s="152"/>
      <c r="I27" s="93"/>
      <c r="J27" s="152"/>
      <c r="K27" s="93"/>
      <c r="L27" s="152"/>
      <c r="X27" s="97"/>
      <c r="Y27" s="95"/>
    </row>
    <row r="28" spans="1:37" ht="36.75" customHeight="1" x14ac:dyDescent="0.25">
      <c r="A28" s="187" t="s">
        <v>187</v>
      </c>
      <c r="B28" s="187"/>
      <c r="C28" s="135"/>
      <c r="D28" s="93"/>
      <c r="E28" s="93"/>
      <c r="F28" s="93"/>
      <c r="G28" s="93"/>
      <c r="H28" s="152"/>
      <c r="I28" s="93"/>
      <c r="J28" s="152"/>
      <c r="K28" s="93"/>
      <c r="L28" s="152"/>
      <c r="X28" s="97"/>
      <c r="Y28" s="153"/>
    </row>
    <row r="29" spans="1:37" ht="33.75" customHeight="1" x14ac:dyDescent="0.25">
      <c r="A29" s="187" t="s">
        <v>188</v>
      </c>
      <c r="B29" s="187"/>
      <c r="C29" s="136"/>
      <c r="D29" s="93"/>
      <c r="E29" s="93"/>
      <c r="F29" s="93"/>
      <c r="G29" s="93"/>
      <c r="H29" s="152"/>
      <c r="I29" s="93"/>
      <c r="J29" s="152"/>
      <c r="K29" s="93"/>
      <c r="L29" s="152"/>
    </row>
    <row r="30" spans="1:37" ht="33.75" customHeight="1" x14ac:dyDescent="0.25">
      <c r="A30" s="93"/>
      <c r="B30" s="93"/>
      <c r="C30" s="93"/>
      <c r="D30" s="93"/>
      <c r="E30" s="93"/>
      <c r="F30" s="93"/>
      <c r="G30" s="93"/>
      <c r="H30" s="152"/>
      <c r="I30" s="93"/>
      <c r="J30" s="152"/>
      <c r="K30" s="93"/>
      <c r="L30" s="152"/>
    </row>
    <row r="31" spans="1:37" ht="36" customHeight="1" x14ac:dyDescent="0.2">
      <c r="A31" s="213" t="s">
        <v>52</v>
      </c>
      <c r="B31" s="137" t="s">
        <v>53</v>
      </c>
      <c r="C31" s="214" t="s">
        <v>54</v>
      </c>
      <c r="D31" s="138" t="s">
        <v>222</v>
      </c>
      <c r="E31" s="215" t="s">
        <v>55</v>
      </c>
      <c r="F31" s="139" t="s">
        <v>220</v>
      </c>
      <c r="G31" s="93"/>
      <c r="H31" s="152"/>
      <c r="I31" s="93"/>
      <c r="J31" s="152"/>
      <c r="K31" s="93"/>
      <c r="L31" s="152"/>
      <c r="M31" s="182"/>
      <c r="N31" s="93"/>
      <c r="O31" s="93"/>
      <c r="P31" s="93"/>
      <c r="Q31" s="150"/>
      <c r="R31" s="93"/>
      <c r="S31" s="152"/>
      <c r="T31" s="164"/>
      <c r="U31" s="93"/>
      <c r="V31" s="93"/>
      <c r="W31" s="93"/>
      <c r="X31" s="152"/>
      <c r="Y31" s="152"/>
      <c r="Z31" s="93"/>
      <c r="AA31" s="152"/>
      <c r="AB31" s="152"/>
      <c r="AC31" s="93"/>
      <c r="AD31" s="186"/>
      <c r="AE31" s="93"/>
      <c r="AF31" s="93"/>
    </row>
    <row r="32" spans="1:37" ht="34.5" customHeight="1" x14ac:dyDescent="0.2">
      <c r="A32" s="213"/>
      <c r="B32" s="137" t="s">
        <v>56</v>
      </c>
      <c r="C32" s="214"/>
      <c r="D32" s="137" t="s">
        <v>56</v>
      </c>
      <c r="E32" s="215"/>
      <c r="F32" s="140" t="s">
        <v>221</v>
      </c>
      <c r="G32" s="93"/>
      <c r="H32" s="152"/>
      <c r="I32" s="93"/>
      <c r="J32" s="152"/>
      <c r="K32" s="93"/>
      <c r="L32" s="152"/>
      <c r="M32" s="182"/>
      <c r="N32" s="93"/>
      <c r="O32" s="93"/>
      <c r="P32" s="93"/>
      <c r="Q32" s="150"/>
      <c r="R32" s="93"/>
      <c r="S32" s="152"/>
      <c r="T32" s="164"/>
      <c r="U32" s="93"/>
      <c r="V32" s="93"/>
      <c r="W32" s="93"/>
      <c r="X32" s="152"/>
      <c r="Y32" s="152"/>
      <c r="Z32" s="93"/>
      <c r="AA32" s="152"/>
      <c r="AB32" s="152"/>
      <c r="AC32" s="93"/>
      <c r="AD32" s="186"/>
      <c r="AE32" s="93"/>
      <c r="AF32" s="93"/>
    </row>
    <row r="33" spans="1:32" x14ac:dyDescent="0.2">
      <c r="A33" s="93"/>
      <c r="B33" s="93"/>
      <c r="C33" s="93"/>
      <c r="D33" s="93"/>
      <c r="E33" s="93"/>
      <c r="F33" s="93"/>
      <c r="G33" s="93"/>
      <c r="H33" s="152"/>
      <c r="I33" s="93"/>
      <c r="J33" s="152"/>
      <c r="K33" s="93"/>
      <c r="L33" s="152"/>
      <c r="M33" s="182"/>
      <c r="N33" s="93"/>
      <c r="O33" s="93"/>
      <c r="P33" s="93"/>
      <c r="Q33" s="150"/>
      <c r="R33" s="93"/>
      <c r="S33" s="152"/>
      <c r="T33" s="164"/>
      <c r="U33" s="93"/>
      <c r="V33" s="93"/>
      <c r="W33" s="93"/>
      <c r="X33" s="152"/>
      <c r="Y33" s="152"/>
      <c r="Z33" s="93"/>
      <c r="AA33" s="152"/>
      <c r="AB33" s="152"/>
      <c r="AC33" s="93"/>
      <c r="AD33" s="186"/>
      <c r="AE33" s="93"/>
      <c r="AF33" s="93"/>
    </row>
  </sheetData>
  <mergeCells count="29">
    <mergeCell ref="A1:AH4"/>
    <mergeCell ref="AE8:AG9"/>
    <mergeCell ref="AH8:AJ9"/>
    <mergeCell ref="AC9:AD9"/>
    <mergeCell ref="M8:AD8"/>
    <mergeCell ref="A8:H9"/>
    <mergeCell ref="U9:AB9"/>
    <mergeCell ref="M9:T9"/>
    <mergeCell ref="J8:J9"/>
    <mergeCell ref="L8:L9"/>
    <mergeCell ref="I8:I9"/>
    <mergeCell ref="K8:K9"/>
    <mergeCell ref="A31:A32"/>
    <mergeCell ref="C31:C32"/>
    <mergeCell ref="E31:E32"/>
    <mergeCell ref="A29:B29"/>
    <mergeCell ref="A28:B28"/>
    <mergeCell ref="A27:B27"/>
    <mergeCell ref="A23:F23"/>
    <mergeCell ref="AE12:AE14"/>
    <mergeCell ref="AF12:AF14"/>
    <mergeCell ref="AG12:AG14"/>
    <mergeCell ref="AF15:AF17"/>
    <mergeCell ref="AE15:AE17"/>
    <mergeCell ref="AG15:AG17"/>
    <mergeCell ref="D15:D17"/>
    <mergeCell ref="D12:D14"/>
    <mergeCell ref="C12:C14"/>
    <mergeCell ref="C15:C17"/>
  </mergeCells>
  <phoneticPr fontId="42" type="noConversion"/>
  <pageMargins left="0.25" right="0.25" top="0.75" bottom="0.75" header="0.3" footer="0.3"/>
  <pageSetup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42578125" style="28" customWidth="1"/>
    <col min="2" max="2" width="63.5703125" customWidth="1"/>
    <col min="3" max="3" width="24" style="29" customWidth="1"/>
    <col min="4" max="4" width="23.5703125" style="29" customWidth="1"/>
    <col min="5" max="5" width="34.85546875" style="29" customWidth="1"/>
    <col min="6" max="6" width="37.42578125" customWidth="1"/>
    <col min="7" max="7" width="20.5703125" customWidth="1"/>
  </cols>
  <sheetData>
    <row r="1" spans="1:5" s="4" customFormat="1" ht="45" x14ac:dyDescent="0.25">
      <c r="A1" s="1" t="s">
        <v>57</v>
      </c>
      <c r="B1" s="2" t="s">
        <v>58</v>
      </c>
      <c r="C1" s="2" t="s">
        <v>59</v>
      </c>
      <c r="D1" s="2" t="s">
        <v>60</v>
      </c>
      <c r="E1" s="3" t="s">
        <v>61</v>
      </c>
    </row>
    <row r="2" spans="1:5" x14ac:dyDescent="0.25">
      <c r="A2" s="5" t="s">
        <v>62</v>
      </c>
      <c r="B2" s="6">
        <v>462837515</v>
      </c>
      <c r="C2" s="6">
        <v>458544520.75015002</v>
      </c>
      <c r="D2" s="6">
        <f t="shared" ref="D2:D24" si="0">+B2-C2</f>
        <v>4292994.2498499751</v>
      </c>
      <c r="E2" s="7"/>
    </row>
    <row r="3" spans="1:5" ht="24" x14ac:dyDescent="0.25">
      <c r="A3" s="8" t="s">
        <v>63</v>
      </c>
      <c r="B3" s="9">
        <v>14321969830</v>
      </c>
      <c r="C3" s="9">
        <v>22744637270.214577</v>
      </c>
      <c r="D3" s="10">
        <f>+B3-C3</f>
        <v>-8422667440.2145767</v>
      </c>
      <c r="E3" s="11" t="s">
        <v>64</v>
      </c>
    </row>
    <row r="4" spans="1:5" x14ac:dyDescent="0.25">
      <c r="A4" s="5" t="s">
        <v>65</v>
      </c>
      <c r="B4" s="6">
        <v>41513478872</v>
      </c>
      <c r="C4" s="6">
        <v>40772810534.447693</v>
      </c>
      <c r="D4" s="6">
        <f t="shared" si="0"/>
        <v>740668337.55230713</v>
      </c>
      <c r="E4" s="7"/>
    </row>
    <row r="5" spans="1:5" ht="45" x14ac:dyDescent="0.25">
      <c r="A5" s="12" t="s">
        <v>66</v>
      </c>
      <c r="B5" s="6">
        <v>17609115631</v>
      </c>
      <c r="C5" s="6">
        <v>12578571952.608334</v>
      </c>
      <c r="D5" s="6">
        <f t="shared" si="0"/>
        <v>5030543678.3916664</v>
      </c>
      <c r="E5" s="7"/>
    </row>
    <row r="6" spans="1:5" x14ac:dyDescent="0.25">
      <c r="A6" s="5" t="s">
        <v>67</v>
      </c>
      <c r="B6" s="6">
        <v>1795538738</v>
      </c>
      <c r="C6" s="6">
        <v>148615160.66496599</v>
      </c>
      <c r="D6" s="6">
        <f t="shared" si="0"/>
        <v>1646923577.3350339</v>
      </c>
      <c r="E6" s="7"/>
    </row>
    <row r="7" spans="1:5" x14ac:dyDescent="0.25">
      <c r="A7" s="5" t="s">
        <v>68</v>
      </c>
      <c r="B7" s="6">
        <v>5027695390</v>
      </c>
      <c r="C7" s="6">
        <v>4126412237.5356622</v>
      </c>
      <c r="D7" s="6">
        <f t="shared" si="0"/>
        <v>901283152.46433783</v>
      </c>
      <c r="E7" s="7"/>
    </row>
    <row r="8" spans="1:5" x14ac:dyDescent="0.25">
      <c r="A8" s="5" t="s">
        <v>69</v>
      </c>
      <c r="B8" s="6">
        <v>284805801</v>
      </c>
      <c r="C8" s="6">
        <v>284805801.37796807</v>
      </c>
      <c r="D8" s="6">
        <f t="shared" si="0"/>
        <v>-0.37796807289123535</v>
      </c>
      <c r="E8" s="7"/>
    </row>
    <row r="9" spans="1:5" x14ac:dyDescent="0.25">
      <c r="A9" s="5" t="s">
        <v>70</v>
      </c>
      <c r="B9" s="6">
        <v>1060000000</v>
      </c>
      <c r="C9" s="6">
        <v>955211693.6768893</v>
      </c>
      <c r="D9" s="6">
        <f t="shared" si="0"/>
        <v>104788306.3231107</v>
      </c>
      <c r="E9" s="7"/>
    </row>
    <row r="10" spans="1:5" ht="24" x14ac:dyDescent="0.25">
      <c r="A10" s="13" t="s">
        <v>71</v>
      </c>
      <c r="B10" s="14">
        <v>1339252071</v>
      </c>
      <c r="C10" s="14">
        <v>1339252071.3330276</v>
      </c>
      <c r="D10" s="14">
        <f t="shared" si="0"/>
        <v>-0.33302760124206543</v>
      </c>
      <c r="E10" s="15" t="s">
        <v>72</v>
      </c>
    </row>
    <row r="11" spans="1:5" x14ac:dyDescent="0.25">
      <c r="A11" s="5" t="s">
        <v>73</v>
      </c>
      <c r="B11" s="6">
        <v>434351340</v>
      </c>
      <c r="C11" s="6">
        <v>317674487.30708599</v>
      </c>
      <c r="D11" s="6">
        <f t="shared" si="0"/>
        <v>116676852.69291401</v>
      </c>
      <c r="E11" s="7"/>
    </row>
    <row r="12" spans="1:5" x14ac:dyDescent="0.25">
      <c r="A12" s="5" t="s">
        <v>74</v>
      </c>
      <c r="B12" s="6">
        <v>146000000</v>
      </c>
      <c r="C12" s="6">
        <v>145739698.41422197</v>
      </c>
      <c r="D12" s="6">
        <f t="shared" si="0"/>
        <v>260301.58577802777</v>
      </c>
      <c r="E12" s="7"/>
    </row>
    <row r="13" spans="1:5" ht="30" x14ac:dyDescent="0.25">
      <c r="A13" s="16" t="s">
        <v>75</v>
      </c>
      <c r="B13" s="14">
        <v>7831590388</v>
      </c>
      <c r="C13" s="14">
        <v>7115239857.4586487</v>
      </c>
      <c r="D13" s="14">
        <f t="shared" si="0"/>
        <v>716350530.54135132</v>
      </c>
      <c r="E13" s="17"/>
    </row>
    <row r="14" spans="1:5" ht="45" x14ac:dyDescent="0.25">
      <c r="A14" s="16" t="s">
        <v>76</v>
      </c>
      <c r="B14" s="14">
        <v>16041260647</v>
      </c>
      <c r="C14" s="14">
        <v>6601774947.3160334</v>
      </c>
      <c r="D14" s="14">
        <f t="shared" si="0"/>
        <v>9439485699.6839676</v>
      </c>
      <c r="E14" s="15"/>
    </row>
    <row r="15" spans="1:5" x14ac:dyDescent="0.25">
      <c r="A15" s="5" t="s">
        <v>77</v>
      </c>
      <c r="B15" s="6">
        <v>50000000</v>
      </c>
      <c r="C15" s="6">
        <v>49897706.387439996</v>
      </c>
      <c r="D15" s="6">
        <f t="shared" si="0"/>
        <v>102293.612560004</v>
      </c>
      <c r="E15" s="7"/>
    </row>
    <row r="16" spans="1:5" x14ac:dyDescent="0.25">
      <c r="A16" s="5" t="s">
        <v>78</v>
      </c>
      <c r="B16" s="6">
        <v>274833082</v>
      </c>
      <c r="C16" s="6">
        <v>273710549.38619</v>
      </c>
      <c r="D16" s="6">
        <f t="shared" si="0"/>
        <v>1122532.6138100028</v>
      </c>
      <c r="E16" s="7"/>
    </row>
    <row r="17" spans="1:7" ht="16.5" customHeight="1" x14ac:dyDescent="0.25">
      <c r="A17" s="18" t="s">
        <v>79</v>
      </c>
      <c r="B17" s="19">
        <v>1768461537</v>
      </c>
      <c r="C17" s="19">
        <v>1768461537</v>
      </c>
      <c r="D17" s="19">
        <f t="shared" si="0"/>
        <v>0</v>
      </c>
      <c r="E17" s="7"/>
    </row>
    <row r="18" spans="1:7" x14ac:dyDescent="0.25">
      <c r="A18" s="18" t="s">
        <v>80</v>
      </c>
      <c r="B18" s="19">
        <v>1495909812</v>
      </c>
      <c r="C18" s="19">
        <v>1495909812</v>
      </c>
      <c r="D18" s="19">
        <f t="shared" si="0"/>
        <v>0</v>
      </c>
      <c r="E18" s="7"/>
    </row>
    <row r="19" spans="1:7" x14ac:dyDescent="0.25">
      <c r="A19" s="18" t="s">
        <v>81</v>
      </c>
      <c r="B19" s="19">
        <v>3104297472</v>
      </c>
      <c r="C19" s="19">
        <v>3104297472</v>
      </c>
      <c r="D19" s="19">
        <f t="shared" si="0"/>
        <v>0</v>
      </c>
      <c r="E19" s="7"/>
    </row>
    <row r="20" spans="1:7" x14ac:dyDescent="0.25">
      <c r="A20" s="18" t="s">
        <v>82</v>
      </c>
      <c r="B20" s="19">
        <v>257506262</v>
      </c>
      <c r="C20" s="19">
        <v>257506262</v>
      </c>
      <c r="D20" s="19">
        <f t="shared" si="0"/>
        <v>0</v>
      </c>
      <c r="E20" s="7"/>
    </row>
    <row r="21" spans="1:7" x14ac:dyDescent="0.25">
      <c r="A21" s="18" t="s">
        <v>83</v>
      </c>
      <c r="B21" s="19">
        <v>8588622123</v>
      </c>
      <c r="C21" s="19">
        <v>8588622123</v>
      </c>
      <c r="D21" s="19">
        <f t="shared" si="0"/>
        <v>0</v>
      </c>
      <c r="E21" s="7"/>
    </row>
    <row r="22" spans="1:7" x14ac:dyDescent="0.25">
      <c r="A22" s="20" t="s">
        <v>84</v>
      </c>
      <c r="B22" s="21">
        <v>5000000000</v>
      </c>
      <c r="C22" s="21">
        <v>5000000000</v>
      </c>
      <c r="D22" s="21">
        <f t="shared" si="0"/>
        <v>0</v>
      </c>
      <c r="E22" s="22" t="s">
        <v>85</v>
      </c>
    </row>
    <row r="23" spans="1:7" x14ac:dyDescent="0.25">
      <c r="A23" s="20" t="s">
        <v>86</v>
      </c>
      <c r="B23" s="21">
        <v>224000000</v>
      </c>
      <c r="C23" s="21">
        <v>224000000</v>
      </c>
      <c r="D23" s="21">
        <f t="shared" si="0"/>
        <v>0</v>
      </c>
      <c r="E23" s="22" t="s">
        <v>85</v>
      </c>
    </row>
    <row r="24" spans="1:7" ht="15.75" thickBot="1" x14ac:dyDescent="0.3">
      <c r="A24" s="23" t="s">
        <v>87</v>
      </c>
      <c r="B24" s="24">
        <v>825938353</v>
      </c>
      <c r="C24" s="24">
        <v>825938353</v>
      </c>
      <c r="D24" s="24">
        <f t="shared" si="0"/>
        <v>0</v>
      </c>
      <c r="E24" s="25"/>
    </row>
    <row r="25" spans="1:7" x14ac:dyDescent="0.25">
      <c r="A25" s="26" t="s">
        <v>88</v>
      </c>
      <c r="B25" s="27">
        <f>SUM(B2:B24)</f>
        <v>129457464864</v>
      </c>
      <c r="C25" s="27">
        <f t="shared" ref="C25" si="1">SUM(C2:C24)</f>
        <v>119177634047.87888</v>
      </c>
      <c r="D25" s="27">
        <f>SUM(D2:D24)</f>
        <v>10279830816.121115</v>
      </c>
      <c r="E25"/>
    </row>
    <row r="26" spans="1:7" x14ac:dyDescent="0.25">
      <c r="E26" s="30"/>
    </row>
    <row r="29" spans="1:7" x14ac:dyDescent="0.25">
      <c r="A29" s="232" t="s">
        <v>89</v>
      </c>
      <c r="B29" s="232"/>
      <c r="C29" s="232"/>
      <c r="D29" s="232"/>
      <c r="E29" s="232"/>
      <c r="F29" s="232"/>
    </row>
    <row r="30" spans="1:7" x14ac:dyDescent="0.25">
      <c r="A30" s="31" t="s">
        <v>90</v>
      </c>
      <c r="B30" s="32" t="s">
        <v>91</v>
      </c>
      <c r="C30" s="33" t="s">
        <v>92</v>
      </c>
      <c r="D30" s="33" t="s">
        <v>93</v>
      </c>
      <c r="E30" s="33" t="s">
        <v>94</v>
      </c>
      <c r="F30" s="34" t="s">
        <v>95</v>
      </c>
      <c r="G30" s="34" t="s">
        <v>96</v>
      </c>
    </row>
    <row r="31" spans="1:7" ht="15" customHeight="1" x14ac:dyDescent="0.25">
      <c r="A31" s="233" t="s">
        <v>65</v>
      </c>
      <c r="B31" s="35" t="s">
        <v>97</v>
      </c>
      <c r="C31" s="235">
        <f>+D4</f>
        <v>740668337.55230713</v>
      </c>
      <c r="D31" s="36" t="s">
        <v>98</v>
      </c>
      <c r="E31" s="237"/>
      <c r="F31" s="230" t="s">
        <v>99</v>
      </c>
      <c r="G31" s="230" t="s">
        <v>100</v>
      </c>
    </row>
    <row r="32" spans="1:7" ht="23.25" thickBot="1" x14ac:dyDescent="0.3">
      <c r="A32" s="234"/>
      <c r="B32" s="37" t="s">
        <v>101</v>
      </c>
      <c r="C32" s="236"/>
      <c r="D32" s="38" t="s">
        <v>98</v>
      </c>
      <c r="E32" s="238"/>
      <c r="F32" s="231"/>
      <c r="G32" s="231"/>
    </row>
    <row r="33" spans="1:7" ht="15" customHeight="1" x14ac:dyDescent="0.25">
      <c r="A33" s="239" t="s">
        <v>66</v>
      </c>
      <c r="B33" s="39" t="s">
        <v>102</v>
      </c>
      <c r="C33" s="240">
        <f>+D5</f>
        <v>5030543678.3916664</v>
      </c>
      <c r="D33" s="242" t="s">
        <v>103</v>
      </c>
      <c r="E33" s="237"/>
      <c r="F33" s="40"/>
      <c r="G33" s="40"/>
    </row>
    <row r="34" spans="1:7" ht="81.75" customHeight="1" thickBot="1" x14ac:dyDescent="0.3">
      <c r="A34" s="234"/>
      <c r="B34" s="41" t="s">
        <v>104</v>
      </c>
      <c r="C34" s="241"/>
      <c r="D34" s="243"/>
      <c r="E34" s="238"/>
      <c r="F34" s="42" t="s">
        <v>105</v>
      </c>
      <c r="G34" s="42" t="s">
        <v>106</v>
      </c>
    </row>
    <row r="35" spans="1:7" ht="71.25" customHeight="1" thickBot="1" x14ac:dyDescent="0.3">
      <c r="A35" s="43" t="s">
        <v>67</v>
      </c>
      <c r="B35" s="44" t="s">
        <v>107</v>
      </c>
      <c r="C35" s="45">
        <f>+D6</f>
        <v>1646923577.3350339</v>
      </c>
      <c r="D35" s="38" t="s">
        <v>98</v>
      </c>
      <c r="E35" s="46" t="s">
        <v>108</v>
      </c>
      <c r="F35" s="42" t="s">
        <v>109</v>
      </c>
      <c r="G35" s="42" t="s">
        <v>110</v>
      </c>
    </row>
    <row r="36" spans="1:7" ht="45.75" customHeight="1" thickBot="1" x14ac:dyDescent="0.3">
      <c r="A36" s="43" t="s">
        <v>111</v>
      </c>
      <c r="B36" s="44" t="s">
        <v>112</v>
      </c>
      <c r="C36" s="45">
        <f>+D7</f>
        <v>901283152.46433783</v>
      </c>
      <c r="D36" s="38" t="s">
        <v>98</v>
      </c>
      <c r="E36" s="46" t="s">
        <v>113</v>
      </c>
      <c r="F36" s="42" t="s">
        <v>114</v>
      </c>
      <c r="G36" s="42" t="s">
        <v>115</v>
      </c>
    </row>
    <row r="37" spans="1:7" ht="18" customHeight="1" x14ac:dyDescent="0.25">
      <c r="A37" s="239" t="s">
        <v>70</v>
      </c>
      <c r="B37" s="35" t="s">
        <v>116</v>
      </c>
      <c r="C37" s="240"/>
      <c r="D37" s="36" t="s">
        <v>117</v>
      </c>
      <c r="E37" s="237" t="s">
        <v>118</v>
      </c>
      <c r="F37" s="244" t="s">
        <v>119</v>
      </c>
      <c r="G37" s="244" t="s">
        <v>120</v>
      </c>
    </row>
    <row r="38" spans="1:7" ht="27" customHeight="1" thickBot="1" x14ac:dyDescent="0.3">
      <c r="A38" s="234"/>
      <c r="B38" s="47" t="s">
        <v>121</v>
      </c>
      <c r="C38" s="241"/>
      <c r="D38" s="38"/>
      <c r="E38" s="238"/>
      <c r="F38" s="231"/>
      <c r="G38" s="231"/>
    </row>
    <row r="39" spans="1:7" ht="26.25" customHeight="1" x14ac:dyDescent="0.25">
      <c r="A39" s="233" t="s">
        <v>73</v>
      </c>
      <c r="B39" s="35" t="s">
        <v>122</v>
      </c>
      <c r="C39" s="240">
        <f>+D11</f>
        <v>116676852.69291401</v>
      </c>
      <c r="D39" s="36" t="s">
        <v>103</v>
      </c>
      <c r="E39" s="245" t="s">
        <v>123</v>
      </c>
      <c r="F39" s="244" t="s">
        <v>124</v>
      </c>
      <c r="G39" s="244" t="s">
        <v>125</v>
      </c>
    </row>
    <row r="40" spans="1:7" ht="30" customHeight="1" thickBot="1" x14ac:dyDescent="0.3">
      <c r="A40" s="234"/>
      <c r="B40" s="47" t="s">
        <v>126</v>
      </c>
      <c r="C40" s="241"/>
      <c r="D40" s="48"/>
      <c r="E40" s="246"/>
      <c r="F40" s="231"/>
      <c r="G40" s="231"/>
    </row>
    <row r="41" spans="1:7" x14ac:dyDescent="0.25">
      <c r="A41" s="239" t="s">
        <v>75</v>
      </c>
      <c r="B41" s="49" t="s">
        <v>127</v>
      </c>
      <c r="C41" s="240">
        <f>+D13</f>
        <v>716350530.54135132</v>
      </c>
      <c r="D41" s="36" t="s">
        <v>98</v>
      </c>
      <c r="E41" s="248" t="s">
        <v>128</v>
      </c>
      <c r="F41" s="40" t="s">
        <v>129</v>
      </c>
      <c r="G41" s="40" t="s">
        <v>130</v>
      </c>
    </row>
    <row r="42" spans="1:7" ht="24.75" x14ac:dyDescent="0.25">
      <c r="A42" s="233"/>
      <c r="B42" s="49" t="s">
        <v>131</v>
      </c>
      <c r="C42" s="247"/>
      <c r="D42" s="50" t="s">
        <v>132</v>
      </c>
      <c r="E42" s="248"/>
      <c r="F42" s="40"/>
      <c r="G42" s="40"/>
    </row>
    <row r="43" spans="1:7" ht="15.75" thickBot="1" x14ac:dyDescent="0.3">
      <c r="A43" s="234"/>
      <c r="B43" s="47" t="s">
        <v>133</v>
      </c>
      <c r="C43" s="241"/>
      <c r="D43" s="38" t="s">
        <v>117</v>
      </c>
      <c r="E43" s="246"/>
      <c r="F43" s="42" t="s">
        <v>134</v>
      </c>
      <c r="G43" s="42" t="s">
        <v>135</v>
      </c>
    </row>
    <row r="44" spans="1:7" ht="24.75" customHeight="1" x14ac:dyDescent="0.25">
      <c r="A44" s="239" t="s">
        <v>76</v>
      </c>
      <c r="B44" s="51" t="s">
        <v>136</v>
      </c>
      <c r="C44" s="240">
        <f>+D14</f>
        <v>9439485699.6839676</v>
      </c>
      <c r="D44" s="36" t="s">
        <v>98</v>
      </c>
      <c r="E44" s="249"/>
      <c r="F44" s="230" t="s">
        <v>137</v>
      </c>
      <c r="G44" s="230" t="s">
        <v>130</v>
      </c>
    </row>
    <row r="45" spans="1:7" ht="24.75" x14ac:dyDescent="0.25">
      <c r="A45" s="233"/>
      <c r="B45" s="52" t="s">
        <v>138</v>
      </c>
      <c r="C45" s="247"/>
      <c r="D45" s="36" t="s">
        <v>98</v>
      </c>
      <c r="E45" s="249"/>
      <c r="F45" s="230"/>
      <c r="G45" s="230"/>
    </row>
    <row r="46" spans="1:7" ht="25.5" customHeight="1" x14ac:dyDescent="0.25">
      <c r="A46" s="233"/>
      <c r="B46" s="53" t="s">
        <v>139</v>
      </c>
      <c r="C46" s="247"/>
      <c r="D46" s="36" t="s">
        <v>98</v>
      </c>
      <c r="E46" s="249"/>
      <c r="F46" s="230"/>
      <c r="G46" s="230"/>
    </row>
    <row r="47" spans="1:7" ht="41.25" customHeight="1" thickBot="1" x14ac:dyDescent="0.3">
      <c r="A47" s="234"/>
      <c r="B47" s="54" t="s">
        <v>140</v>
      </c>
      <c r="C47" s="241"/>
      <c r="D47" s="48"/>
      <c r="E47" s="250"/>
      <c r="F47" s="42" t="s">
        <v>141</v>
      </c>
      <c r="G47" s="42" t="s">
        <v>106</v>
      </c>
    </row>
    <row r="48" spans="1:7" x14ac:dyDescent="0.25">
      <c r="A48" s="55"/>
      <c r="B48" s="56" t="s">
        <v>142</v>
      </c>
      <c r="C48" s="57">
        <f>SUM(C31:C47)</f>
        <v>18591931828.661579</v>
      </c>
    </row>
    <row r="50" spans="1:5" x14ac:dyDescent="0.25">
      <c r="A50" s="58" t="s">
        <v>143</v>
      </c>
      <c r="B50" s="58"/>
      <c r="C50" s="58"/>
      <c r="D50" s="58"/>
      <c r="E50"/>
    </row>
    <row r="51" spans="1:5" x14ac:dyDescent="0.25">
      <c r="A51" s="59" t="s">
        <v>144</v>
      </c>
      <c r="B51" s="60" t="s">
        <v>92</v>
      </c>
      <c r="C51" s="60" t="s">
        <v>145</v>
      </c>
      <c r="D51" s="60" t="s">
        <v>146</v>
      </c>
      <c r="E51" s="61" t="s">
        <v>147</v>
      </c>
    </row>
    <row r="52" spans="1:5" ht="56.25" x14ac:dyDescent="0.25">
      <c r="A52" s="16" t="s">
        <v>76</v>
      </c>
      <c r="B52" s="62">
        <f>+D3</f>
        <v>-8422667440.2145767</v>
      </c>
      <c r="C52" s="63" t="s">
        <v>63</v>
      </c>
      <c r="D52" s="64" t="s">
        <v>148</v>
      </c>
      <c r="E52" s="65" t="s">
        <v>149</v>
      </c>
    </row>
    <row r="53" spans="1:5" ht="48" x14ac:dyDescent="0.25">
      <c r="A53" s="13" t="s">
        <v>68</v>
      </c>
      <c r="B53" s="66">
        <v>159027035</v>
      </c>
      <c r="C53" s="67" t="s">
        <v>69</v>
      </c>
      <c r="D53" s="68" t="s">
        <v>150</v>
      </c>
      <c r="E53" s="65" t="s">
        <v>151</v>
      </c>
    </row>
    <row r="54" spans="1:5" x14ac:dyDescent="0.25">
      <c r="A54"/>
      <c r="B54" s="29"/>
      <c r="E54"/>
    </row>
    <row r="55" spans="1:5" ht="15.75" thickBot="1" x14ac:dyDescent="0.3">
      <c r="A55"/>
      <c r="B55" s="29"/>
      <c r="E55"/>
    </row>
    <row r="56" spans="1:5" ht="15.75" x14ac:dyDescent="0.25">
      <c r="A56" s="69" t="s">
        <v>152</v>
      </c>
      <c r="B56" s="70"/>
      <c r="E56"/>
    </row>
    <row r="57" spans="1:5" x14ac:dyDescent="0.25">
      <c r="A57" s="71" t="s">
        <v>153</v>
      </c>
      <c r="B57" s="72" t="s">
        <v>92</v>
      </c>
      <c r="E57"/>
    </row>
    <row r="58" spans="1:5" x14ac:dyDescent="0.25">
      <c r="A58" s="5" t="s">
        <v>154</v>
      </c>
      <c r="B58" s="73">
        <f>+C78</f>
        <v>126052345944</v>
      </c>
      <c r="E58"/>
    </row>
    <row r="59" spans="1:5" x14ac:dyDescent="0.25">
      <c r="A59" s="5" t="s">
        <v>155</v>
      </c>
      <c r="B59" s="73">
        <f>+C83</f>
        <v>28064619790</v>
      </c>
      <c r="E59"/>
    </row>
    <row r="60" spans="1:5" ht="24" x14ac:dyDescent="0.25">
      <c r="A60" s="74" t="s">
        <v>156</v>
      </c>
      <c r="B60" s="75">
        <f>+C79-B59</f>
        <v>6136338428</v>
      </c>
      <c r="C60" s="76" t="s">
        <v>157</v>
      </c>
      <c r="E60"/>
    </row>
    <row r="61" spans="1:5" x14ac:dyDescent="0.25">
      <c r="A61" s="5" t="s">
        <v>158</v>
      </c>
      <c r="B61" s="73">
        <f>+B58-B59-B60</f>
        <v>91851387726</v>
      </c>
      <c r="E61"/>
    </row>
    <row r="62" spans="1:5" ht="15.75" thickBot="1" x14ac:dyDescent="0.3">
      <c r="A62" s="77" t="s">
        <v>159</v>
      </c>
      <c r="B62" s="78">
        <f>+B59/B58</f>
        <v>0.22264258217350422</v>
      </c>
      <c r="E62"/>
    </row>
    <row r="63" spans="1:5" x14ac:dyDescent="0.25">
      <c r="A63"/>
      <c r="B63" s="79"/>
      <c r="E63"/>
    </row>
    <row r="64" spans="1:5" x14ac:dyDescent="0.25">
      <c r="A64"/>
      <c r="B64" s="80"/>
      <c r="E64"/>
    </row>
    <row r="65" spans="1:5" x14ac:dyDescent="0.25">
      <c r="A65" s="81" t="s">
        <v>160</v>
      </c>
      <c r="B65" s="81"/>
      <c r="C65" s="81"/>
      <c r="E65"/>
    </row>
    <row r="66" spans="1:5" x14ac:dyDescent="0.25">
      <c r="A66" s="82" t="s">
        <v>161</v>
      </c>
      <c r="B66" s="83"/>
      <c r="C66" s="84">
        <v>118704526772</v>
      </c>
      <c r="E66"/>
    </row>
    <row r="67" spans="1:5" x14ac:dyDescent="0.25">
      <c r="A67" s="85" t="s">
        <v>162</v>
      </c>
      <c r="B67" s="29"/>
      <c r="C67" s="29">
        <f>+B68+B69+B70+B71</f>
        <v>12752938092</v>
      </c>
      <c r="E67"/>
    </row>
    <row r="68" spans="1:5" x14ac:dyDescent="0.25">
      <c r="A68" t="s">
        <v>163</v>
      </c>
      <c r="B68" s="86">
        <v>7025971007</v>
      </c>
      <c r="E68"/>
    </row>
    <row r="69" spans="1:5" x14ac:dyDescent="0.25">
      <c r="A69" t="s">
        <v>164</v>
      </c>
      <c r="B69" s="86">
        <v>1495909812</v>
      </c>
      <c r="E69"/>
    </row>
    <row r="70" spans="1:5" x14ac:dyDescent="0.25">
      <c r="A70" t="s">
        <v>165</v>
      </c>
      <c r="B70" s="86">
        <v>825938353</v>
      </c>
      <c r="E70"/>
    </row>
    <row r="71" spans="1:5" x14ac:dyDescent="0.25">
      <c r="A71" s="87" t="s">
        <v>166</v>
      </c>
      <c r="B71" s="88">
        <v>3405118920</v>
      </c>
      <c r="C71" s="89"/>
      <c r="E71"/>
    </row>
    <row r="72" spans="1:5" x14ac:dyDescent="0.25">
      <c r="A72" s="85" t="s">
        <v>167</v>
      </c>
      <c r="B72" s="86"/>
      <c r="C72" s="29">
        <f>-B73</f>
        <v>-2000000000</v>
      </c>
      <c r="E72"/>
    </row>
    <row r="73" spans="1:5" x14ac:dyDescent="0.25">
      <c r="A73" t="s">
        <v>168</v>
      </c>
      <c r="B73" s="86">
        <v>2000000000</v>
      </c>
      <c r="E73"/>
    </row>
    <row r="74" spans="1:5" x14ac:dyDescent="0.25">
      <c r="A74" s="90" t="s">
        <v>169</v>
      </c>
      <c r="B74" s="27"/>
      <c r="C74" s="91">
        <f>+C66+C67+C72</f>
        <v>129457464864</v>
      </c>
      <c r="E74"/>
    </row>
    <row r="78" spans="1:5" x14ac:dyDescent="0.25">
      <c r="B78" s="92" t="s">
        <v>170</v>
      </c>
      <c r="C78" s="92">
        <v>126052345944</v>
      </c>
    </row>
    <row r="79" spans="1:5" x14ac:dyDescent="0.25">
      <c r="B79" s="92" t="s">
        <v>171</v>
      </c>
      <c r="C79" s="92">
        <v>34200958218</v>
      </c>
    </row>
    <row r="80" spans="1:5" x14ac:dyDescent="0.25">
      <c r="B80" s="92" t="s">
        <v>172</v>
      </c>
      <c r="C80" s="92">
        <v>91851387726</v>
      </c>
    </row>
    <row r="81" spans="2:3" x14ac:dyDescent="0.25">
      <c r="B81" s="92" t="s">
        <v>95</v>
      </c>
      <c r="C81" s="92">
        <v>11074423275</v>
      </c>
    </row>
    <row r="82" spans="2:3" x14ac:dyDescent="0.25">
      <c r="B82" s="92" t="s">
        <v>173</v>
      </c>
      <c r="C82" s="92">
        <v>16990196515</v>
      </c>
    </row>
    <row r="83" spans="2:3" x14ac:dyDescent="0.25">
      <c r="B83" s="92" t="s">
        <v>155</v>
      </c>
      <c r="C83" s="92">
        <f>+C81+C82</f>
        <v>28064619790</v>
      </c>
    </row>
    <row r="84" spans="2:3" x14ac:dyDescent="0.25">
      <c r="B84" s="92" t="s">
        <v>174</v>
      </c>
      <c r="C84" s="92">
        <f>+C79-C83</f>
        <v>6136338428</v>
      </c>
    </row>
    <row r="85" spans="2:3" x14ac:dyDescent="0.25">
      <c r="B85" s="92"/>
      <c r="C85" s="92">
        <f>+C78-C80</f>
        <v>34200958218</v>
      </c>
    </row>
    <row r="86" spans="2:3" x14ac:dyDescent="0.25">
      <c r="B86" s="92"/>
      <c r="C86" s="92">
        <f>+C85-C83</f>
        <v>6136338428</v>
      </c>
    </row>
  </sheetData>
  <mergeCells count="28">
    <mergeCell ref="F44:F46"/>
    <mergeCell ref="G44:G46"/>
    <mergeCell ref="A41:A43"/>
    <mergeCell ref="C41:C43"/>
    <mergeCell ref="E41:E43"/>
    <mergeCell ref="A44:A47"/>
    <mergeCell ref="C44:C47"/>
    <mergeCell ref="E44:E47"/>
    <mergeCell ref="F37:F38"/>
    <mergeCell ref="G37:G38"/>
    <mergeCell ref="A39:A40"/>
    <mergeCell ref="C39:C40"/>
    <mergeCell ref="E39:E40"/>
    <mergeCell ref="F39:F40"/>
    <mergeCell ref="G39:G40"/>
    <mergeCell ref="A33:A34"/>
    <mergeCell ref="C33:C34"/>
    <mergeCell ref="D33:D34"/>
    <mergeCell ref="E33:E34"/>
    <mergeCell ref="A37:A38"/>
    <mergeCell ref="C37:C38"/>
    <mergeCell ref="E37:E38"/>
    <mergeCell ref="G31:G32"/>
    <mergeCell ref="A29:F29"/>
    <mergeCell ref="A31:A32"/>
    <mergeCell ref="C31:C32"/>
    <mergeCell ref="E31:E32"/>
    <mergeCell ref="F31:F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ACCIÓN 2026</vt:lpstr>
      <vt:lpstr>Resumen</vt:lpstr>
      <vt:lpstr>'PLAN ACCIÓN 2026'!Área_de_impresión</vt:lpstr>
      <vt:lpstr>'PLAN ACCIÓN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2026-02-06T17:43:47Z</dcterms:modified>
  <cp:category/>
  <cp:contentStatus/>
</cp:coreProperties>
</file>