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defaultThemeVersion="166925"/>
  <mc:AlternateContent xmlns:mc="http://schemas.openxmlformats.org/markup-compatibility/2006">
    <mc:Choice Requires="x15">
      <x15ac:absPath xmlns:x15ac="http://schemas.microsoft.com/office/spreadsheetml/2010/11/ac" url="P:\7.PLANEACION\1. PLANEACIÓN ESTRATÉGICA\PLANEACIÓN ESTRATÉGICA 2022\PA PI\PLAN INDICATIVO 2022\AGOSTO\"/>
    </mc:Choice>
  </mc:AlternateContent>
  <xr:revisionPtr revIDLastSave="0" documentId="13_ncr:1_{C5DA4493-7E8B-4B8A-B2BB-0798B8818B2B}" xr6:coauthVersionLast="36" xr6:coauthVersionMax="47" xr10:uidLastSave="{00000000-0000-0000-0000-000000000000}"/>
  <bookViews>
    <workbookView xWindow="0" yWindow="0" windowWidth="23040" windowHeight="8940" xr2:uid="{00000000-000D-0000-FFFF-FFFF00000000}"/>
  </bookViews>
  <sheets>
    <sheet name="Hoja1" sheetId="1" r:id="rId1"/>
  </sheets>
  <definedNames>
    <definedName name="_xlnm._FilterDatabase" localSheetId="0" hidden="1">Hoja1!$A$7:$AQ$22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2" i="1" l="1"/>
  <c r="I21" i="1"/>
  <c r="AA15" i="1" l="1"/>
  <c r="S22" i="1" l="1"/>
  <c r="AA22" i="1"/>
  <c r="AA13" i="1"/>
  <c r="AC22" i="1" l="1"/>
  <c r="AE22" i="1" s="1"/>
  <c r="AB13" i="1"/>
  <c r="AB22" i="1"/>
  <c r="AA21" i="1"/>
  <c r="S21" i="1"/>
  <c r="T21" i="1" s="1"/>
  <c r="AA20" i="1"/>
  <c r="AA19" i="1"/>
  <c r="AA18" i="1"/>
  <c r="AA17" i="1"/>
  <c r="AA16" i="1"/>
  <c r="AA14" i="1"/>
  <c r="AA12" i="1"/>
  <c r="AA11" i="1"/>
  <c r="AA10" i="1"/>
  <c r="AA9" i="1"/>
  <c r="AB9" i="1" s="1"/>
  <c r="AA8" i="1"/>
  <c r="AB8" i="1" s="1"/>
  <c r="T22" i="1"/>
  <c r="S8" i="1"/>
  <c r="T8" i="1" s="1"/>
  <c r="S10" i="1"/>
  <c r="S9" i="1"/>
  <c r="T9" i="1" s="1"/>
  <c r="S20" i="1"/>
  <c r="T20" i="1" s="1"/>
  <c r="S19" i="1"/>
  <c r="T19" i="1" s="1"/>
  <c r="S18" i="1"/>
  <c r="T18" i="1" s="1"/>
  <c r="S17" i="1"/>
  <c r="T17" i="1" s="1"/>
  <c r="S16" i="1"/>
  <c r="T16" i="1" s="1"/>
  <c r="S15" i="1"/>
  <c r="S14" i="1"/>
  <c r="S13" i="1"/>
  <c r="AC13" i="1" s="1"/>
  <c r="S12" i="1"/>
  <c r="T12" i="1" s="1"/>
  <c r="S11" i="1"/>
  <c r="AC10" i="1" l="1"/>
  <c r="AE10" i="1" s="1"/>
  <c r="AD22" i="1"/>
  <c r="AB18" i="1"/>
  <c r="AC18" i="1"/>
  <c r="AC19" i="1"/>
  <c r="T11" i="1"/>
  <c r="AC11" i="1"/>
  <c r="AE11" i="1" s="1"/>
  <c r="AC12" i="1"/>
  <c r="AE12" i="1" s="1"/>
  <c r="AB21" i="1"/>
  <c r="AC21" i="1"/>
  <c r="AE21" i="1" s="1"/>
  <c r="AB20" i="1"/>
  <c r="AC20" i="1"/>
  <c r="AB14" i="1"/>
  <c r="AC14" i="1"/>
  <c r="AE14" i="1" s="1"/>
  <c r="AC15" i="1"/>
  <c r="AC16" i="1"/>
  <c r="AE16" i="1" s="1"/>
  <c r="AC17" i="1"/>
  <c r="AG22" i="1"/>
  <c r="T13" i="1"/>
  <c r="AB19" i="1"/>
  <c r="AC9" i="1"/>
  <c r="AB16" i="1"/>
  <c r="AC8" i="1"/>
  <c r="AB12" i="1"/>
  <c r="T14" i="1"/>
  <c r="AB17" i="1"/>
  <c r="AB11" i="1"/>
  <c r="AD16" i="1" l="1"/>
  <c r="AG16" i="1"/>
  <c r="AD15" i="1"/>
  <c r="AE15" i="1"/>
  <c r="AG15" i="1" s="1"/>
  <c r="AD17" i="1"/>
  <c r="AE17" i="1"/>
  <c r="AD13" i="1"/>
  <c r="AE13" i="1"/>
  <c r="AG13" i="1" s="1"/>
  <c r="AD20" i="1"/>
  <c r="AE20" i="1"/>
  <c r="AD19" i="1"/>
  <c r="AE19" i="1"/>
  <c r="AG19" i="1" s="1"/>
  <c r="AD18" i="1"/>
  <c r="AE18" i="1"/>
  <c r="AG18" i="1" s="1"/>
  <c r="AD9" i="1"/>
  <c r="AF9" i="1"/>
  <c r="AE9" i="1" s="1"/>
  <c r="AG9" i="1" s="1"/>
  <c r="AF8" i="1"/>
  <c r="AE8" i="1" s="1"/>
  <c r="AG8" i="1" s="1"/>
  <c r="AG17" i="1"/>
  <c r="AG14" i="1"/>
  <c r="AD14" i="1"/>
  <c r="AG21" i="1"/>
  <c r="AD21" i="1"/>
  <c r="AG11" i="1"/>
  <c r="AD11" i="1"/>
  <c r="AD8" i="1"/>
  <c r="AG20" i="1"/>
  <c r="AG12" i="1"/>
  <c r="AD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52TT</author>
  </authors>
  <commentList>
    <comment ref="AE7" authorId="0" shapeId="0" xr:uid="{4D76DBF0-9D84-4003-BF89-490AD8C7C435}">
      <text>
        <r>
          <rPr>
            <b/>
            <sz val="9"/>
            <color indexed="81"/>
            <rFont val="Tahoma"/>
            <family val="2"/>
          </rPr>
          <t>No se encuentran PA-PI actualizados a diciembre de 2020</t>
        </r>
      </text>
    </comment>
    <comment ref="O22" authorId="0" shapeId="0" xr:uid="{00000000-0006-0000-0000-000002000000}">
      <text>
        <r>
          <rPr>
            <b/>
            <sz val="9"/>
            <color indexed="81"/>
            <rFont val="Tahoma"/>
            <family val="2"/>
          </rPr>
          <t>Entregadas 204 soluciones de mejoramiento según SIFI. Y Desde laSubsecretaría de servicios públicos reportan 612 conexiones (conexiones por la Vida Aguas)</t>
        </r>
      </text>
    </comment>
  </commentList>
</comments>
</file>

<file path=xl/sharedStrings.xml><?xml version="1.0" encoding="utf-8"?>
<sst xmlns="http://schemas.openxmlformats.org/spreadsheetml/2006/main" count="161" uniqueCount="127">
  <si>
    <t>Formulación y Seguimiento al Plan Indicativo</t>
  </si>
  <si>
    <r>
      <t xml:space="preserve">CÓDIGO: </t>
    </r>
    <r>
      <rPr>
        <sz val="12"/>
        <color theme="1"/>
        <rFont val="Calibri"/>
        <family val="2"/>
        <scheme val="minor"/>
      </rPr>
      <t>F-GE-18</t>
    </r>
  </si>
  <si>
    <r>
      <t>VERSIÓN:</t>
    </r>
    <r>
      <rPr>
        <sz val="12"/>
        <color theme="1"/>
        <rFont val="Calibri"/>
        <family val="2"/>
        <scheme val="minor"/>
      </rPr>
      <t xml:space="preserve"> 02</t>
    </r>
  </si>
  <si>
    <r>
      <t xml:space="preserve">FECHA: </t>
    </r>
    <r>
      <rPr>
        <sz val="12"/>
        <color theme="1"/>
        <rFont val="Calibri"/>
        <family val="2"/>
        <scheme val="minor"/>
      </rPr>
      <t>07/10/2019</t>
    </r>
  </si>
  <si>
    <r>
      <t xml:space="preserve">PÁGINA: </t>
    </r>
    <r>
      <rPr>
        <sz val="12"/>
        <color theme="1"/>
        <rFont val="Calibri"/>
        <family val="2"/>
        <scheme val="minor"/>
      </rPr>
      <t>1 de 1</t>
    </r>
  </si>
  <si>
    <t>Consolidado Seguimiento Año</t>
  </si>
  <si>
    <t>Seguimiento Cuatrienio</t>
  </si>
  <si>
    <t>Observaciones</t>
  </si>
  <si>
    <t>Código Programa / Proyecto</t>
  </si>
  <si>
    <t>Nombre Programa / Proyecto PDM</t>
  </si>
  <si>
    <t>Código Indicador</t>
  </si>
  <si>
    <t>Nombre Indicador</t>
  </si>
  <si>
    <t>Unidad</t>
  </si>
  <si>
    <t>Meta Plan</t>
  </si>
  <si>
    <t>Sentido</t>
  </si>
  <si>
    <t>Meta 2021</t>
  </si>
  <si>
    <t>Enero</t>
  </si>
  <si>
    <t>Febrero</t>
  </si>
  <si>
    <t>Marzo</t>
  </si>
  <si>
    <t>Abril</t>
  </si>
  <si>
    <t>Mayo</t>
  </si>
  <si>
    <t>Junio</t>
  </si>
  <si>
    <r>
      <t xml:space="preserve">Avance Acumulado Primer semestre  </t>
    </r>
    <r>
      <rPr>
        <b/>
        <sz val="9"/>
        <color theme="0" tint="-0.249977111117893"/>
        <rFont val="Calibri"/>
        <family val="2"/>
        <scheme val="minor"/>
      </rPr>
      <t xml:space="preserve">(d) </t>
    </r>
  </si>
  <si>
    <r>
      <t xml:space="preserve">% de Avance Acumulado sobre Meta del Año Primer Semestre </t>
    </r>
    <r>
      <rPr>
        <b/>
        <sz val="9"/>
        <color theme="0" tint="-0.14999847407452621"/>
        <rFont val="Calibri"/>
        <family val="2"/>
        <scheme val="minor"/>
      </rPr>
      <t>(d/c)</t>
    </r>
  </si>
  <si>
    <t>Julio</t>
  </si>
  <si>
    <t>Agosto</t>
  </si>
  <si>
    <t>Septiembre</t>
  </si>
  <si>
    <t>Octubre</t>
  </si>
  <si>
    <t>Noviembre</t>
  </si>
  <si>
    <t>Diciembre</t>
  </si>
  <si>
    <r>
      <t xml:space="preserve">Avance Acumulado Segundo Semestre  </t>
    </r>
    <r>
      <rPr>
        <b/>
        <sz val="9"/>
        <color theme="0" tint="-0.249977111117893"/>
        <rFont val="Calibri"/>
        <family val="2"/>
        <scheme val="minor"/>
      </rPr>
      <t xml:space="preserve">(e) </t>
    </r>
  </si>
  <si>
    <r>
      <t xml:space="preserve">% de Avance Acumulado sobre  Meta del Año Segundo Semestre </t>
    </r>
    <r>
      <rPr>
        <b/>
        <sz val="9"/>
        <color theme="0" tint="-0.14999847407452621"/>
        <rFont val="Calibri"/>
        <family val="2"/>
        <scheme val="minor"/>
      </rPr>
      <t>(e/c)</t>
    </r>
  </si>
  <si>
    <r>
      <t>Avance Acumulado Toral Año</t>
    </r>
    <r>
      <rPr>
        <b/>
        <sz val="9"/>
        <color theme="0" tint="-0.249977111117893"/>
        <rFont val="Calibri"/>
        <family val="2"/>
        <scheme val="minor"/>
      </rPr>
      <t xml:space="preserve">(f) </t>
    </r>
  </si>
  <si>
    <r>
      <t xml:space="preserve">% de Avance Acumulado Total sobre  Meta del Año </t>
    </r>
    <r>
      <rPr>
        <b/>
        <sz val="9"/>
        <color theme="0" tint="-0.14999847407452621"/>
        <rFont val="Calibri"/>
        <family val="2"/>
        <scheme val="minor"/>
      </rPr>
      <t>(f/c)</t>
    </r>
  </si>
  <si>
    <r>
      <t xml:space="preserve">% de Avance Acumulado sobre Meta Plan </t>
    </r>
    <r>
      <rPr>
        <b/>
        <sz val="9"/>
        <color theme="0" tint="-0.249977111117893"/>
        <rFont val="Calibri"/>
        <family val="2"/>
        <scheme val="minor"/>
      </rPr>
      <t>((b+f)/a)</t>
    </r>
  </si>
  <si>
    <t>Subdirección Responsable</t>
  </si>
  <si>
    <t>Observaciones a la meta 2021</t>
  </si>
  <si>
    <t>Observaciones al Seguimiento</t>
  </si>
  <si>
    <t xml:space="preserve">IMPLEMENTACIÓN Y GESTIÓN DE LA POLÍTICA PÚBLICA HABITACIONAL </t>
  </si>
  <si>
    <t>4.4.5.13</t>
  </si>
  <si>
    <t>Consejo Consultivo de Política Habitacional creado y en funcionamiento</t>
  </si>
  <si>
    <t>Porcentaje</t>
  </si>
  <si>
    <t>C</t>
  </si>
  <si>
    <t>3.4.5.18</t>
  </si>
  <si>
    <t>Política Pública de Inquilinatos monitoreada</t>
  </si>
  <si>
    <t>ADQUISICIÓN DE VIVIENDA POR UN HÁBITAT SOSTENIBLE CON ENFOQUE DIFERENCIAL.</t>
  </si>
  <si>
    <t>4.4.5.5</t>
  </si>
  <si>
    <t>Hogares beneficiados con adquisición de vivienda zona rural -sector público</t>
  </si>
  <si>
    <t>Número</t>
  </si>
  <si>
    <t xml:space="preserve">4.4.5.7 </t>
  </si>
  <si>
    <t>Hogares beneficiados con adquisición de vivienda - sector privado</t>
  </si>
  <si>
    <t>4.4.5.8</t>
  </si>
  <si>
    <t>Hogares con enfoque diferencial beneficiados con adquisición de vivienda</t>
  </si>
  <si>
    <t xml:space="preserve">4.4.5.4 </t>
  </si>
  <si>
    <t>Hogares beneficiados con adquisición de vivienda -sector público</t>
  </si>
  <si>
    <t>MEJORAMIENTO DE VIVIENDA POR UN HÁBITAT SOSTENIBLE</t>
  </si>
  <si>
    <t>4.4.5.3</t>
  </si>
  <si>
    <t>Hogares beneficiados con mejoramiento de vivienda</t>
  </si>
  <si>
    <t>Subdirección Dotación.  -   Mauricio Zapata Alvarez</t>
  </si>
  <si>
    <t xml:space="preserve">4.4.5.6 </t>
  </si>
  <si>
    <t>Hogares beneficiados con mejoramiento de vivienda en la zona rural</t>
  </si>
  <si>
    <t>NA</t>
  </si>
  <si>
    <t>4.4.5.9</t>
  </si>
  <si>
    <t>Hogares con enfoque diferencial beneficiados con mejoramiento de vivienda sin barreras</t>
  </si>
  <si>
    <t>4.4.5.10</t>
  </si>
  <si>
    <t>Hogares beneficiados con mejoramiento de vivienda - jóvenes</t>
  </si>
  <si>
    <t>MEJORAMIENTO INTEGRAL DE BARRIOS</t>
  </si>
  <si>
    <t xml:space="preserve">4.4.5.2 </t>
  </si>
  <si>
    <t>Proyectos apoyados financieramente en Mejoramiento Integral de Barrios</t>
  </si>
  <si>
    <t>SERVICIO DE RECONOCIMIENTO DE VIVIENDA DE INTERÉS SOCIAL Y PRIORITARIO</t>
  </si>
  <si>
    <t>4.4.5.12</t>
  </si>
  <si>
    <t>Resoluciones de reconocimiento de edificaciones expedidas por la Curaduría Cero</t>
  </si>
  <si>
    <t>Subdirección Dotación.    -     Ludwing Alvarez Zapata</t>
  </si>
  <si>
    <t>TITULACIÓN Y REGULARIZACIÓN DE BIENES FISCALES EN LA CIUDAD</t>
  </si>
  <si>
    <t xml:space="preserve">4.4.5.11 </t>
  </si>
  <si>
    <t xml:space="preserve">Bienes fiscales saneados   y titulados  </t>
  </si>
  <si>
    <t>Indicadores de Resultado</t>
  </si>
  <si>
    <t>4.4.7</t>
  </si>
  <si>
    <t>Nuevos hogares que superan el deficit cuantitativo de vivieda</t>
  </si>
  <si>
    <t>Planeación - Julian Henao</t>
  </si>
  <si>
    <t>4.4.8</t>
  </si>
  <si>
    <t>Nuevos hogares que superan el deficit cualitativo de vivieda</t>
  </si>
  <si>
    <t>Observación General</t>
  </si>
  <si>
    <t>Convenciones:</t>
  </si>
  <si>
    <r>
      <t xml:space="preserve">Avance mayor al </t>
    </r>
    <r>
      <rPr>
        <sz val="12"/>
        <color theme="1" tint="0.499984740745262"/>
        <rFont val="Calibri"/>
        <family val="2"/>
        <scheme val="minor"/>
      </rPr>
      <t>(número del mes de seguimiento/12)</t>
    </r>
  </si>
  <si>
    <r>
      <t xml:space="preserve">Avance ente el </t>
    </r>
    <r>
      <rPr>
        <sz val="12"/>
        <color theme="1" tint="0.499984740745262"/>
        <rFont val="Calibri"/>
        <family val="2"/>
        <scheme val="minor"/>
      </rPr>
      <t>((número del mes de seguimiento/12)/2)</t>
    </r>
    <r>
      <rPr>
        <sz val="12"/>
        <color theme="1"/>
        <rFont val="Calibri"/>
        <family val="2"/>
        <scheme val="minor"/>
      </rPr>
      <t xml:space="preserve"> y el</t>
    </r>
    <r>
      <rPr>
        <sz val="12"/>
        <color theme="1" tint="0.499984740745262"/>
        <rFont val="Calibri"/>
        <family val="2"/>
        <scheme val="minor"/>
      </rPr>
      <t xml:space="preserve"> resultado anterior)</t>
    </r>
  </si>
  <si>
    <r>
      <t xml:space="preserve">Avance inferior al </t>
    </r>
    <r>
      <rPr>
        <sz val="12"/>
        <color theme="1" tint="0.499984740745262"/>
        <rFont val="Calibri"/>
        <family val="2"/>
        <scheme val="minor"/>
      </rPr>
      <t>(resultado anterior)</t>
    </r>
  </si>
  <si>
    <t>Indicadores sin programación para la vigencia</t>
  </si>
  <si>
    <t xml:space="preserve">Indicadores de resultado </t>
  </si>
  <si>
    <t>Elaboró</t>
  </si>
  <si>
    <t>Júlian Henao Zapata</t>
  </si>
  <si>
    <t>Revisó</t>
  </si>
  <si>
    <t>Aprobó</t>
  </si>
  <si>
    <t>Profesional Especializado</t>
  </si>
  <si>
    <t>Esta meta se desarrollará en los años 2022 y 2023</t>
  </si>
  <si>
    <t>Vilmer René Hoyo Hoyos</t>
  </si>
  <si>
    <t>Director</t>
  </si>
  <si>
    <t>Seguimiento Primer Semestre 2022</t>
  </si>
  <si>
    <t>Segundo Semestre 2022</t>
  </si>
  <si>
    <t>Avance 2021</t>
  </si>
  <si>
    <t>Meta 2022</t>
  </si>
  <si>
    <r>
      <t xml:space="preserve">Avance Acumulado </t>
    </r>
    <r>
      <rPr>
        <b/>
        <sz val="9"/>
        <color theme="0" tint="-0.14999847407452621"/>
        <rFont val="Calibri"/>
        <family val="2"/>
        <scheme val="minor"/>
      </rPr>
      <t xml:space="preserve">(b+f) </t>
    </r>
  </si>
  <si>
    <t>Meta 2020</t>
  </si>
  <si>
    <t>Avance 2020</t>
  </si>
  <si>
    <r>
      <rPr>
        <b/>
        <sz val="9"/>
        <rFont val="Calibri"/>
        <family val="2"/>
        <scheme val="minor"/>
      </rPr>
      <t xml:space="preserve">ENERO: </t>
    </r>
    <r>
      <rPr>
        <sz val="9"/>
        <rFont val="Calibri"/>
        <family val="2"/>
        <scheme val="minor"/>
      </rPr>
      <t xml:space="preserve">PARA EL MES DE ENERO NO SE ADELANTARON ACTIVIDADES, EL CRONOGRAMA INICIA EN FEBRERO. </t>
    </r>
    <r>
      <rPr>
        <b/>
        <sz val="9"/>
        <rFont val="Calibri"/>
        <family val="2"/>
        <scheme val="minor"/>
      </rPr>
      <t>FEBRERO:</t>
    </r>
    <r>
      <rPr>
        <sz val="9"/>
        <rFont val="Calibri"/>
        <family val="2"/>
        <scheme val="minor"/>
      </rPr>
      <t xml:space="preserve"> SE REALIZARON 6 REUNIONES CON LAS MESAS DE LAS COMUNAS 3, 4, 5, 8, 10 Y 15 DONDE SE SIGUE CONSOLIDANDO EL PROCESO DE PLAN DE TRABAJO Y CRONOGRAMA EN CADA UNA DE LAS MESAS. SE REALIZA EL PRIMER ENCUENTRO CON LA MESA MUNICIPAL DE VIVIENDA Y HÁBITAT EL DÍA 22 DE FEBRERO, LA ASISTENCIA NO FUE LA ESPERADA SIN EMBARGO SE LOGRÓ RECOPILAR INFORMACIÓN FUNDAMENTAL PARA ESTABLECER UN PLAN DE TRABAJO. NO SE PUDO REALIZAR REUNIÓN CON LAS COMISIONES TÉCNICAS YA QUE SE ESTÁ A LA ESPERA DE LINEAMIENTOS PARA CONTINUAR ACTIVANDO EL PROCESO. </t>
    </r>
    <r>
      <rPr>
        <b/>
        <sz val="9"/>
        <rFont val="Calibri"/>
        <family val="2"/>
        <scheme val="minor"/>
      </rPr>
      <t xml:space="preserve">MARZO: </t>
    </r>
    <r>
      <rPr>
        <sz val="9"/>
        <rFont val="Calibri"/>
        <family val="2"/>
        <scheme val="minor"/>
      </rPr>
      <t xml:space="preserve">SE REALIZARON TRES REUNIONES CON LA SECRETARIA TÉCNICA, EN LAS CUALES SE LLEVÓ A CABO EL SEGUIMIENTO A LAS INSTANCIAS DEL CONSEJO CONSULTIVO, SE IMPLEMENTARON ESTRATEGIAS PARA DINAMIZAR Y PONER EN FUNCIONAMIENTO EL MISMO, SE PLANEÓ EL ENCUENTRO CON EL CTCI Y EL ENCUENTRO CON LAS COMISIONES TÉCNICAS. SE INSTALA EL CTCI QUEDANDO COMO COMPROMISO LA CREACIÓN DEL PLAN DE TRABAJO PARA EL CCMPH, SE LLEVÓ A CABO LA REUNIÓN CON LAS DOS COMISIONES TÉCNICAS, SE LOGRA COORDINAR LA ACTUALIZACIÓN Y GENERACIÓN DE INFORMACIÓN PARA EL CCMPH. SE REALIZARON 6 REUNIONES DE MESAS CON LA COMUNA 1, 3, 4, 10, 12 Y 70, ADEMÁS DE UN RECORRIDO EN PALMITAS PARA CONOCER LA SITUACIÓN DE LA VEREDA LA ALDEA. </t>
    </r>
    <r>
      <rPr>
        <b/>
        <sz val="9"/>
        <rFont val="Calibri"/>
        <family val="2"/>
        <scheme val="minor"/>
      </rPr>
      <t xml:space="preserve">ABRIL: </t>
    </r>
    <r>
      <rPr>
        <sz val="9"/>
        <rFont val="Calibri"/>
        <family val="2"/>
        <scheme val="minor"/>
      </rPr>
      <t xml:space="preserve">SE REALIZARON TRES REUNIONES CON LA SECRETARIA TÉCNICA, EN LAS CUALES SE REALIZÓ EL SEGUIMIENTO A LAS INSTANCIAS DEL CONSEJO CONSULTIVO, SE IMPLEMENTARON ESTRATEGIAS PARA DINAMIZAR Y PONER EN FUNCIONAMIENTO EL MISMO, SE PLANEÓ EL ENCUENTRO CON EL CTCI Y EL ENCUENTRO CON LAS COMISIONES TÉCNICAS Y SE PLANEA LA INSTALACIÓN DEL CONSEJO CONSULTIVO MUNICIPAL DE POLÍTICA HABITACIONAL Y SE ESTRUCTURA EL PLAN DE TRABAJO QUE SERÁ PRESENTADO ANTE ESTE. SE REALIZARON 10 REUNIONES CON LAS MCVH CON LAS COMUNAS 1, 3, 4, 8, 11, 12, 50, 90, ADEMÁS DE UN ACOMPAÑAMIENTO A UNA FERIA QUE PROGRAMARON DESDE LA MESA EN LA COMUNA 12. </t>
    </r>
    <r>
      <rPr>
        <b/>
        <sz val="9"/>
        <rFont val="Calibri"/>
        <family val="2"/>
        <scheme val="minor"/>
      </rPr>
      <t>MAYO:</t>
    </r>
    <r>
      <rPr>
        <sz val="9"/>
        <rFont val="Calibri"/>
        <family val="2"/>
        <scheme val="minor"/>
      </rPr>
      <t xml:space="preserve"> SE REALIZARON: 4 REUNIONES CON LAS MCVH CON LAS COMUNAS 1,6,13,90. 1 MESA MUNICIPAL DE VIVIENDA Y HÁBITAT – MMVH. 2 SECRETARÍAS TÉCNICAS. *SE LOGRÓ LA INSTALACIÓN DEL CONSEJO CONSULTIVO MUNICIPAL DE POLÍTICA HABITACIONAL – CCMPH- EL 17 DE MAYO EN PLAZA MAYOR. </t>
    </r>
    <r>
      <rPr>
        <b/>
        <sz val="9"/>
        <rFont val="Calibri"/>
        <family val="2"/>
        <scheme val="minor"/>
      </rPr>
      <t>JUNIO:</t>
    </r>
    <r>
      <rPr>
        <sz val="9"/>
        <rFont val="Calibri"/>
        <family val="2"/>
        <scheme val="minor"/>
      </rPr>
      <t xml:space="preserve">SE REALIZARON LAS SIGUIENTES ACTIVIDADES CON LAS DIFERENTES INSTANCIAS DEL CCMPH: 16 REUNIONES CON LAS MCCVH EN LA 1, 2, 3,7, 8, 11, 12, 15,16, 50, 70,90. UNA REUNIÓN DE LA MMVH. REUNION CON LA JAL- MCVH DE LA C16. PRESENTACIÓN DEL PEHMED EN RADIO JAC SANTA MÓNICA C12. SE TRABAJO EN MIB EN CARPINELO DESDE LA MCVHC1. COMITÉ COORDINADOR AMPLIADO EN LA C8 CON PARTICIPACIÓN DE UNIVERSIDADES EXTRANJERAS. REUNIÓN SEMANAL DE LA SECRETARIA TÉCNICA. </t>
    </r>
    <r>
      <rPr>
        <b/>
        <sz val="9"/>
        <rFont val="Calibri"/>
        <family val="2"/>
        <scheme val="minor"/>
      </rPr>
      <t xml:space="preserve">JULIO: </t>
    </r>
    <r>
      <rPr>
        <sz val="9"/>
        <rFont val="Calibri"/>
        <family val="2"/>
        <scheme val="minor"/>
      </rPr>
      <t xml:space="preserve">SE REALIZARON LAS SIGUIENTES ACTIVIDADES CON LAS DIFERENTES INSTANCIAS DEL CCMPH: 11 REUNIONES CON LAS MCCVH EN LA 1,3,5,8,9,12,15,80,90. UNA REUNION CON LA COORDINACION DE LA MMVH Y UNA REUNIÓN DE LA MMVH. REUNION DE LA COMISIÓN TÉCNICA DE DESARROLLO INSTITUCIONAL Y MODELO DE GESTIÓN HABITACIONAL Y UNA DE LA COMISIÓN TÉCNICA DE COBERTURA Y CALIDAD HABITACIONAL. SE TRABAJO EN MIB EN CARPINELO DESDE LA MCVHC1 CON LOS TECNICOS DEL ISVIMED EN RECORRIDO CON LOS LIDERES Y LIDERESAS EN TERRITORIO. REUNIÓN DE LA SECRETARIA TÉCNICA. </t>
    </r>
    <r>
      <rPr>
        <b/>
        <sz val="9"/>
        <rFont val="Calibri"/>
        <family val="2"/>
        <scheme val="minor"/>
      </rPr>
      <t xml:space="preserve">AGOSTO: </t>
    </r>
    <r>
      <rPr>
        <sz val="9"/>
        <rFont val="Calibri"/>
        <family val="2"/>
        <scheme val="minor"/>
      </rPr>
      <t>SE REALIZARON 10 REUNIONES CON LAS MESAS DE VIVIENDA Y HÁBITAT DE LAS COMUNAS 1,2,3,8,12,13,16,90 EN TEMAS COMO EL FORTALECIMIENTO DE LAS MESAS, VOTACIONES DE DIRECTIVOS PARA OCTUBRE, ENTREGA DE LIBROS DEL PEHMED2030, MEJORAMIENTOS DE VIVIENDA, ARRENDAMIENTO TEMPORAL Y MEJORAMIENTO INTEGRAL DE BARRIOS CON LA COMUNA 1. ADEMÁS, SE VIENE REALIZANDO REUNIÓN CON LA SECRETARÍA TÉCNICA.</t>
    </r>
  </si>
  <si>
    <r>
      <rPr>
        <b/>
        <sz val="9"/>
        <rFont val="Calibri"/>
        <family val="2"/>
        <scheme val="minor"/>
      </rPr>
      <t>ENERO:</t>
    </r>
    <r>
      <rPr>
        <sz val="9"/>
        <rFont val="Calibri"/>
        <family val="2"/>
        <scheme val="minor"/>
      </rPr>
      <t xml:space="preserve">  EN LA SEGUNDA SEMANA SE RECIBE EL INFORME FINAL DEL CONTRATO 504 DE 2021 DESDE EL OPERADOR EN FISICO Y DE MANERA VIRTUAL EN EL SIGUIENTE ENLACE HTTPS://DRIVE.GOOGLE.COM/DRIVE/FOLDERS/1GLC0HSLGLJ3QZRR9CZBFWKI0_F4N5VMD, EL CUAL FUE REVISADO, SE REALIZA UNA REUNIÓN PARA REALIZARLES ALGUNAS DEVOLUCIONES Y AJUSTES AL MISMO. ADEMAS DE SOLICITO VIRTUALMENTE EL APOYO DE DOS ABOGADOS DEL ISVIMED PARA EL AJUSTE DE LA RESOLUCION DEL COMITE INTERNO DE INQUILINATOS DE ISVIMED. </t>
    </r>
    <r>
      <rPr>
        <b/>
        <sz val="9"/>
        <rFont val="Calibri"/>
        <family val="2"/>
        <scheme val="minor"/>
      </rPr>
      <t xml:space="preserve">FEBRERO: </t>
    </r>
    <r>
      <rPr>
        <sz val="9"/>
        <rFont val="Calibri"/>
        <family val="2"/>
        <scheme val="minor"/>
      </rPr>
      <t xml:space="preserve">SE CONSOLIDA INFORMACION DE SEGUIMIENTO AL PLAN DE LA POLÍTICA. SE PARTICIPA Y/O REALIZAN 9 REUNIONES: MESA 1-22 DE TRABAJO – CON LA SISFDH ACUERDOS PARA LIDERAR POLÍTICA – 2 REUNIONES UPB RESPUESTA E1044 – SE PRESENTA EL DIAGNOSTICO A LA MESA ESTRATÉGICA DEL CENTRO - REVISIÓN DE FUNCIONAMIENTO DEL MODULO DE INQUILINATOS – REVISIÓN DE MODIFICACION RESOLUCION 1481/ 2019 - MESA INSTITUCIONAL DE COMUNA 10 - INQUILINATOS COMPONENTE TÉCNICO. SE REALIZAN DOS ASESORIAS TÉCNICAS A DUEÑOS. SE ACOMPAÑA EL OPERATIVO DE INQUILINATOS LIDERADO POR SEGURIDAD Y CONVIVENCIA. SE INICIA CON LA EJECUCIÓN DEL CONTRATO 231/2022 CON PARTENON EN EL CUAL SE HAN DESARROLLADO 25 DIAGNÓSTICOS TÉCNICOS Y 75 CARACTERIZACIONES DE FAMILIAS HABITANTES DE INQUILINATOS. </t>
    </r>
    <r>
      <rPr>
        <b/>
        <sz val="9"/>
        <rFont val="Calibri"/>
        <family val="2"/>
        <scheme val="minor"/>
      </rPr>
      <t xml:space="preserve">MARZO: </t>
    </r>
    <r>
      <rPr>
        <sz val="9"/>
        <rFont val="Calibri"/>
        <family val="2"/>
        <scheme val="minor"/>
      </rPr>
      <t xml:space="preserve">SE PARTICIPA Y/O REALIZAN 8 REUNIONES: 1 REUNION DE COMISIÓN DOS GARANTÍA DE DERECHOS, 3 REUNIONES COMISIÓN 1 CONTROL Y SEGUIMIENTO A INQUILINATOS, 1 REUNION CON PARTENON PARA SEGUIMIENTO A CONTRATO 231/2022, 1 REUNION CON EL DAP DE SEGUIMIENTO A LA POLÍTICA PUBLICA DE INQUILINATOS, 1 REUNION CON PARTICIPACION CIUDADANA TEMA ENCUADRE POLÍTICA PUBLICA DE INQUILINATOS Y UNA REUNION EN SERVICIOS Y SUMINISTROS POR PROBLEMÁTICA EN SAN LORENZO EN VIVIENDA COMPARTIDA Y EN EL CAJÓN. CONTINUA LA EJECUCIÓN DEL CONTRATO 231/2022 EN MARZO HICIERON 101 DIAGNÓSTICOS TÉCNICOS Y CARACTERIZACIONES DE 176 FAMILIAS HABITANTES DE INQUILINATOS. SE VISITA PROCESO ASESORÍA LICENCIAMIENTO GLORIA BEATRIZ PÉREZ CRA 48 #63A-122 PRADO CENTRO. </t>
    </r>
    <r>
      <rPr>
        <b/>
        <sz val="9"/>
        <rFont val="Calibri"/>
        <family val="2"/>
        <scheme val="minor"/>
      </rPr>
      <t xml:space="preserve">ABRIL: </t>
    </r>
    <r>
      <rPr>
        <sz val="9"/>
        <rFont val="Calibri"/>
        <family val="2"/>
        <scheme val="minor"/>
      </rPr>
      <t xml:space="preserve">SE PARTICIPA Y/O REALIZAN 10 REUNIONES: 1 CON LA MESA DE TRABAJO PARA LOS INQUILINATOS-1 CON SISFDH Y AFD-1 CON PARTENON DE SEGUIMIENTO AL CONTRATO 231/2022-2 CON SECRECRETARIA DE SALUD, MEDELLIN ME CUIDA-1 DEL CONSEJO LOCAL DE GOBIERNO COMUNA 10-1 CON SEC. DE CULTURA CIUDADANA-2 PREPARATORIAS A LOS RECORRIDOS-1 CON SECRETARIA DE LAS MUJERES. SE CONTINUA LA EJECUCIÓN DEL CONTRATO 231/2022 EN ABRIL HICIERON 96 DIAGNÓSTICOS TÉCNICOS Y CARACTERIZACIONES DE 231 FAMILIAS HABITANTES DE INQUILINATOS. </t>
    </r>
    <r>
      <rPr>
        <b/>
        <sz val="9"/>
        <rFont val="Calibri"/>
        <family val="2"/>
        <scheme val="minor"/>
      </rPr>
      <t xml:space="preserve">MAYO: </t>
    </r>
    <r>
      <rPr>
        <sz val="9"/>
        <rFont val="Calibri"/>
        <family val="2"/>
        <scheme val="minor"/>
      </rPr>
      <t xml:space="preserve">SE HAN REALIZADO SEIS RECORRIDOS DE INQUILINATOS, DESDE LA COMISIÓN 2 GARANTÍA DE DERECHOS DE LA MESA DE TRABAJO PARA LOS INQUILINATOS, EN LA COMUNA 10 EN LOS BARRIOS PRADO, BOMBONA, JESÚS NAZARENO, COLON, VILLA NUEVA. SE REALIZÓ ADEMÁS LA REUNIÓN CON LA COMISIÓN 2 EN LA BIBLIOTECA EPM. </t>
    </r>
    <r>
      <rPr>
        <b/>
        <sz val="9"/>
        <rFont val="Calibri"/>
        <family val="2"/>
        <scheme val="minor"/>
      </rPr>
      <t>JUNIO:</t>
    </r>
    <r>
      <rPr>
        <sz val="9"/>
        <rFont val="Calibri"/>
        <family val="2"/>
        <scheme val="minor"/>
      </rPr>
      <t xml:space="preserve"> SE PARTICIPA Y/O REALIZAN 3 REUNIONES: LA TERCERA MESA DE TRABAJO PARA LOS INQUILINATOS DEL AÑO 2022-CON PARTENON DE REVISIÓN DE FORMATOS TÉCNICOS- CON DAP Y OMS PARA SISBENIZACION DE MIGRANTES DE INQUILINATOS. SE REALIZAN 4 RECORRIDOS VISITANDO 18 INQUILINATOS EN VILLANUEVA, COLON Y PRADO CENTRO, SE LLEVO LA OFERTA A APROXIMADAMENTE 100 PERSONAS HABITANTES DE INQUILINATOS DESDE EL DAGRD, MUJERES, EDUCACION Y MOVILIDAD. LA EJECUCIÓN DEL CONTRATO 231/2022, SE HACEN 111 DIAGNÓSTICOS TÉCNICOS EN INQUILINATOS DE LA COMUNA 4 DONDE SE CARACTERIZARON 180 HOGARES, DE ESTOS 30 DE ADMINISTRADORES/AS, INTEGRADOS POR 343 PERSONAS, SE HACEN DOS VISTAS DE PLANES DE MEJORA A INQUILINATOS. OTRAS GESTIONES: REENVIO DE OFICIO DE RESPUESTA DE LA SECRETARIA DE LA SALUD FRENTE AL CONTROL DE SANITARIO EN LOS INQUILINATOS, RESPUESTA A PETICION DE PARTENON, RESPUESTA A OFICIO DE CITACION DE CONTROL POLITICO E4169 Y RESPUESTA S5482. </t>
    </r>
    <r>
      <rPr>
        <b/>
        <sz val="9"/>
        <rFont val="Calibri"/>
        <family val="2"/>
        <scheme val="minor"/>
      </rPr>
      <t xml:space="preserve">JULIO: </t>
    </r>
    <r>
      <rPr>
        <sz val="9"/>
        <rFont val="Calibri"/>
        <family val="2"/>
        <scheme val="minor"/>
      </rPr>
      <t xml:space="preserve"> SE PARTICIPA Y/O REALIZAN 5 REUNIONES: 2 CON PARTENON DE SEGUIMIENTO AL CONTRATO 231 Y DEL TEMA FISICO ESPACIAL DE INQUILINATOS- 1 DE LA COMISIÓN DOS DE INQUILINATOS – 1 CON EL INDER – 1 PREVIA DE CONTROL POLITICO. SE REALIZAN 4 RECORRIDOS VISITANDO 10 INQUILINATOS EN COLON, PRADO Y SAN BENITO, SE LLEVO LA OFERTA A APROXIMADAMENTE 120 PERSONAS HABITANTES DE INQUILINATOS DESDE EL DAGRD, EDUCACION Y MOVILIDAD. LA EJECUCIÓN DEL CONTRATO 231/2022 EN JULION SE HACEN 36 DIAGNÓSTICOS TÉCNICOS EN INQUILINATOS DE LA COMUNA 4. SE PARTICIPO EN LA SESION ORDINARIA DE CONTROL POLITICA DE SITUACION ACTUAL DEL CENTRO DE LA CIUDAD DONDE SE NOS HABIA VINCULADO CON EL TEMA DE INQUILINATOS. </t>
    </r>
    <r>
      <rPr>
        <b/>
        <sz val="9"/>
        <rFont val="Calibri"/>
        <family val="2"/>
        <scheme val="minor"/>
      </rPr>
      <t xml:space="preserve">AGOSTO: </t>
    </r>
    <r>
      <rPr>
        <sz val="9"/>
        <rFont val="Calibri"/>
        <family val="2"/>
        <scheme val="minor"/>
      </rPr>
      <t>SE REALIZÓ LA MESA DE TRABAJO DE LOS INQUILINATOS EL DÍA 23 DE AGOSTO DE 2022, SE REALIZÓ EL SIGUIENTE ORDEN DEL DÍA 1. SALUDO Y PRESENTACIÓN DE ASISTENTES 2. COMPROMISOS REUNIÓN ANTERIOR. 3. ELECCIÓN DE LA PERSONA QUE REPRESENTE EN EL CCMPH LA MTIM (METIM). 4. REGLAMENTO MTIM – INVITADOS PERMANENTES. 5. CONTINUACIÓN CON LA REFLEXIÓN DEL APORTE DE LAS DEPENDENCIAS EN LOS INQUILINATOS. 6. INFORME DE AVANCES PARTENON 7. VARIOS EL ACTA ESTÁ EN VALIDACIÓN INTERNA Y NO SE HA COMPARTIDO A LOS INTEGRANTES DE LA MESA DE OTRA PARTE EL OPERADOR DE INQUILINATOS EFECTUÓ EN EL INDICADOR HOGARES CARACTERIZADOS INQUILINATOS MES DE AGOSTO DE 2022 LA CIFRA DE 43. POR OTRA PARTE EN TANTO VISITAS TECNICAS IDENTIFICACIÓN DE INQUILINATOS MES DE AGOSTO VISITAS REALIZADAS 103. VISITAS EFECTIVAS PARA EL DIAGNÓSTICO 7= (6 COMUNA 10) (1 COMUNA 4). VISITAS NO VÁLIDAS PARA EL DIAGNÓSTICO 96 DURANTE ESTE PERIODO SE HA REALIZADO LA GESTIÓN DE LA FERIA DE INQUILINATOS EN ARTICULACIÓN CON LA SECRETARÍA DE CULTURA Y LA GERENCIA DEL CENTRO. LA ARTICULACIÓN BUSCA DESARROLLAR LA FERIA DE INQUILINATPOS CON CULTURA PARQUE EN EL DE BOLIVAR DE 10 AM A 3 PM Y OFERTA CULTURAL Y ARTISTICA DE 3PM A 5 PM</t>
    </r>
  </si>
  <si>
    <r>
      <rPr>
        <b/>
        <sz val="9"/>
        <rFont val="Calibri"/>
        <family val="2"/>
        <scheme val="minor"/>
      </rPr>
      <t>ENERO</t>
    </r>
    <r>
      <rPr>
        <sz val="9"/>
        <rFont val="Calibri"/>
        <family val="2"/>
        <scheme val="minor"/>
      </rPr>
      <t xml:space="preserve">: DEL TOTAL DE ASIGNACIONES DE SUBSIDIO MUNICIPAL PARA ADQUISICIÓN DE VIVIENDA USADA DE REPOSICIÓN A LOS HOGARES QUE TUVIERON LUGAR EN EL MES DE ENERO DE 2022, NINGUNO DE ELLOS ESTÁ APLICADO EN SUELO RURAL EN NINGUNO DE LOS 5 DE CORREGIMIENTOS DE MEDELLÍN, DEBIDO A QUE NO HA SIDO REMITIDO NINGÚN EXPEDIENTE A LA SUBDIRECCIÓN JURÍDICA QUE ESTÉ UBICADO EN DICHO SUELO. </t>
    </r>
    <r>
      <rPr>
        <b/>
        <sz val="9"/>
        <rFont val="Calibri"/>
        <family val="2"/>
        <scheme val="minor"/>
      </rPr>
      <t xml:space="preserve">FEBRERO: </t>
    </r>
    <r>
      <rPr>
        <sz val="9"/>
        <rFont val="Calibri"/>
        <family val="2"/>
        <scheme val="minor"/>
      </rPr>
      <t xml:space="preserve">NINGUN HOGAR APLICÓ EN SUELO RURAL EN NINGUNO DE LOS 5 DE CORREGIMIENTOS DE MEDELLÍN, NO HA SIDO REMITIDO NINGÚN EXPEDIENTE A LA SUBDIRECCIÓN JURÍDICA QUE ESTÉ UBICADO EN DICHO SUELO. </t>
    </r>
    <r>
      <rPr>
        <b/>
        <sz val="9"/>
        <rFont val="Calibri"/>
        <family val="2"/>
        <scheme val="minor"/>
      </rPr>
      <t>MARZO:</t>
    </r>
    <r>
      <rPr>
        <sz val="9"/>
        <rFont val="Calibri"/>
        <family val="2"/>
        <scheme val="minor"/>
      </rPr>
      <t xml:space="preserve">  NINGUNO DE LOS HOGARES ESTÁ APLICADO EN SUELO RURAL EN NINGUNO DE LOS 5 DE CORREGIMIENTOS DE MEDELLÍN, DEBIDO A QUE NO HA SIDO REMITIDO NINGÚN EXPEDIENTE A LA SUBDIRECCIÓN JURÍDICA QUE ESTÉ UBICADO EN DICHO SUELO. </t>
    </r>
    <r>
      <rPr>
        <b/>
        <sz val="9"/>
        <rFont val="Calibri"/>
        <family val="2"/>
        <scheme val="minor"/>
      </rPr>
      <t xml:space="preserve">ABRIL: </t>
    </r>
    <r>
      <rPr>
        <sz val="9"/>
        <rFont val="Calibri"/>
        <family val="2"/>
        <scheme val="minor"/>
      </rPr>
      <t xml:space="preserve">DEL TOTAL DE ASIGNACIONES DE SUBSIDIO MUNICIPAL PARA ADQUISICIÓN DE VIVIENDA USADA DE REPOSICIÓN A LOS HOGARES QUE TUVIERON LUGAR EN EL MES DE ABRIL DE 2022, NINGUNO DE ELLOS ESTÁ APLICADO EN SUELO RURAL EN NINGUNO DE LOS 5 DE CORREGIMIENTOS DE MEDELLÍN, DEBIDO A QUE NO HA SIDO REMITIDO NINGÚN EXPEDIENTE DE NINGÚN HOGAR A LA SUBDIRECCIÓN JURIDICA, PARA ADQUISICIÓN DE VIVIENDA UE ESTÉ UBICADA EN DICHO SUELO. </t>
    </r>
    <r>
      <rPr>
        <b/>
        <sz val="9"/>
        <rFont val="Calibri"/>
        <family val="2"/>
        <scheme val="minor"/>
      </rPr>
      <t xml:space="preserve">MAYO: </t>
    </r>
    <r>
      <rPr>
        <sz val="9"/>
        <rFont val="Calibri"/>
        <family val="2"/>
        <scheme val="minor"/>
      </rPr>
      <t xml:space="preserve">NO SE ASIGNÓ NINGÚN SUBSIDIO PARA ADQUISICIÓN DE VIVIENDA EN CORREGIMIENTO DE MEDELLÍN, PUESTO QUE NO HA SIDO REMITIDO NINGÚN EXPEDIENTE DE NINGÚN HOGAR POSTULADO, A LA SUBDIRECCIÓN JURIDICA, QUE ESTÉ POSTULADO PARA ADQUISICIÓN DE VIVIENDA UBICADA EN SUELO RURAL. </t>
    </r>
    <r>
      <rPr>
        <b/>
        <sz val="9"/>
        <rFont val="Calibri"/>
        <family val="2"/>
        <scheme val="minor"/>
      </rPr>
      <t>JUNIO:</t>
    </r>
    <r>
      <rPr>
        <sz val="9"/>
        <rFont val="Calibri"/>
        <family val="2"/>
        <scheme val="minor"/>
      </rPr>
      <t xml:space="preserve"> NO SE ASIGNÓ NINGÚN SUBSIDIO PARA ADQUISICIÓN DE VIVIENDA EN CORREGIMIENTO DE MEDELLÍN, PUESTO QUE NO HA SIDO REMITIDO NINGÚN EXPEDIENTE DE NINGÚN HOGAR POSTULADO, A LA SUBDIRECCIÓN JURIDICA, QUE ESTÉ POSTULADO PARA ADQUISICIÓN DE VIVIENDA UBICADA EN SUELO RURAL. </t>
    </r>
    <r>
      <rPr>
        <b/>
        <sz val="9"/>
        <rFont val="Calibri"/>
        <family val="2"/>
        <scheme val="minor"/>
      </rPr>
      <t xml:space="preserve">JULIO: </t>
    </r>
    <r>
      <rPr>
        <sz val="9"/>
        <rFont val="Calibri"/>
        <family val="2"/>
        <scheme val="minor"/>
      </rPr>
      <t xml:space="preserve">NO SE ASIGNÓ NINGÚN SUBSIDIO PARA ADQUISICIÓN DE VIVIENDA EN CORREGIMIENTO DE MEDELLÍN, PUESTO QUE NO HA SIDO REMITIDO NINGÚN EXPEDIENTE DE NINGÚN HOGAR POSTULADO, A LA SUBDIRECCIÓN JURIDICA, QUE ESTÉ POSTULADO PARA ADQUISICIÓN DE VIVIENDA UBICADA EN SUELO RURAL. </t>
    </r>
    <r>
      <rPr>
        <b/>
        <sz val="9"/>
        <rFont val="Calibri"/>
        <family val="2"/>
        <scheme val="minor"/>
      </rPr>
      <t xml:space="preserve">AGOSTO: </t>
    </r>
    <r>
      <rPr>
        <sz val="9"/>
        <rFont val="Calibri"/>
        <family val="2"/>
        <scheme val="minor"/>
      </rPr>
      <t xml:space="preserve"> EN EL MES DE AGOSTO DE 2022, NO SE ASIGNÓ NINGÚN SUBSIDIO PARA ADQUISICIÓN DE VIVIENDA EN CORREGIMIENTO DE MEDELLÍN, PUESTO QUE NO HA SIDO REMITIDO NINGÚN EXPEDIENTE DE NINGÚN HOGAR POSTULADO, A LA SUBDIRECCIÓN JURIDICA, QUE ESTÉ POSTULADO PARA ADQUISICIÓN DE VIVIENDA NUEVA O USADA UBICADA EN SUELO RURAL.</t>
    </r>
  </si>
  <si>
    <r>
      <rPr>
        <b/>
        <sz val="9"/>
        <rFont val="Calibri"/>
        <family val="2"/>
        <scheme val="minor"/>
      </rPr>
      <t>ENERO:</t>
    </r>
    <r>
      <rPr>
        <sz val="9"/>
        <rFont val="Calibri"/>
        <family val="2"/>
        <scheme val="minor"/>
      </rPr>
      <t xml:space="preserve"> NO SE ADELANTARON ACTIVIDADES. </t>
    </r>
    <r>
      <rPr>
        <b/>
        <sz val="9"/>
        <rFont val="Calibri"/>
        <family val="2"/>
        <scheme val="minor"/>
      </rPr>
      <t>FEBRERO:</t>
    </r>
    <r>
      <rPr>
        <sz val="9"/>
        <rFont val="Calibri"/>
        <family val="2"/>
        <scheme val="minor"/>
      </rPr>
      <t xml:space="preserve"> NO SE ADELANTARON ACTIVIDADES. </t>
    </r>
    <r>
      <rPr>
        <b/>
        <sz val="9"/>
        <rFont val="Calibri"/>
        <family val="2"/>
        <scheme val="minor"/>
      </rPr>
      <t xml:space="preserve">MARZO: </t>
    </r>
    <r>
      <rPr>
        <sz val="9"/>
        <rFont val="Calibri"/>
        <family val="2"/>
        <scheme val="minor"/>
      </rPr>
      <t xml:space="preserve">NO SE ADELANTARON ACTIVIDADES. </t>
    </r>
    <r>
      <rPr>
        <b/>
        <sz val="9"/>
        <rFont val="Calibri"/>
        <family val="2"/>
        <scheme val="minor"/>
      </rPr>
      <t xml:space="preserve">ABRIL: </t>
    </r>
    <r>
      <rPr>
        <sz val="9"/>
        <rFont val="Calibri"/>
        <family val="2"/>
        <scheme val="minor"/>
      </rPr>
      <t xml:space="preserve">NO SE ADELANTARON ACTIVIDADES. </t>
    </r>
    <r>
      <rPr>
        <b/>
        <sz val="9"/>
        <rFont val="Calibri"/>
        <family val="2"/>
        <scheme val="minor"/>
      </rPr>
      <t xml:space="preserve">MAYO: </t>
    </r>
    <r>
      <rPr>
        <sz val="9"/>
        <rFont val="Calibri"/>
        <family val="2"/>
        <scheme val="minor"/>
      </rPr>
      <t xml:space="preserve">NO SE ADELANTARON ACTIVIDADES. </t>
    </r>
    <r>
      <rPr>
        <b/>
        <sz val="9"/>
        <rFont val="Calibri"/>
        <family val="2"/>
        <scheme val="minor"/>
      </rPr>
      <t>JUNIO:</t>
    </r>
    <r>
      <rPr>
        <sz val="9"/>
        <rFont val="Calibri"/>
        <family val="2"/>
        <scheme val="minor"/>
      </rPr>
      <t xml:space="preserve"> EN LOS PROYECTOS HABITACIONALES DE ATARDECER DE SAN ANTONIO Y VENTTO I, NUNGUNO DE LOS HOGARES TIENE CARACTERÍSTICA DE POBLACIÓN CON ENFOQUE DIFERENCIAL, SEGÚN INFORMACIÓN REPORTADA POR LA SUBDIRECCIÓN POBLACIONAL EN CADA MEMORANDO REMISORIO DE EXPEDIENTES. </t>
    </r>
    <r>
      <rPr>
        <b/>
        <sz val="9"/>
        <rFont val="Calibri"/>
        <family val="2"/>
        <scheme val="minor"/>
      </rPr>
      <t xml:space="preserve">JULIO: </t>
    </r>
    <r>
      <rPr>
        <sz val="9"/>
        <rFont val="Calibri"/>
        <family val="2"/>
        <scheme val="minor"/>
      </rPr>
      <t xml:space="preserve">NO SE ADELANTARON ACTIVIDADES. </t>
    </r>
    <r>
      <rPr>
        <b/>
        <sz val="9"/>
        <rFont val="Calibri"/>
        <family val="2"/>
        <scheme val="minor"/>
      </rPr>
      <t xml:space="preserve">AGOSTO: </t>
    </r>
    <r>
      <rPr>
        <sz val="9"/>
        <rFont val="Calibri"/>
        <family val="2"/>
        <scheme val="minor"/>
      </rPr>
      <t>NO SE ADELANTARON ACTIVIDADES.</t>
    </r>
  </si>
  <si>
    <r>
      <rPr>
        <b/>
        <sz val="9"/>
        <rFont val="Calibri"/>
        <family val="2"/>
        <scheme val="minor"/>
      </rPr>
      <t>ENERO:</t>
    </r>
    <r>
      <rPr>
        <sz val="9"/>
        <rFont val="Calibri"/>
        <family val="2"/>
        <scheme val="minor"/>
      </rPr>
      <t xml:space="preserve"> DEL TOTAL DE LAS ASIGNACIONES DE SUBSIDIO MUNICIPAL DE VIVIENDA USADA DE REPOSICIÓN QUE TUVIERON LUGAR EN EL MES DE ENERO DE 2022, SE REALIZÓ LA ASIGNACIÓN DE 1 SUBSIDIO PARA ADQUISICIÓN DE VIVIENDA A 1 HOGAR QUE TIENE LA CALIDAD O ESTÁ CARACTERIZADO COMO POBLACIÓN CON ENFOQUE DIFERENCIAL, DE CONFORMIDAD CON LA INFORMACIÓN REPORTADA EN EL SISTEMA DE INFORMACIÓN INSTITUCIONAL SIFI; DICHO HOGAR TIENE LA CALIDAD DE CABEZA DE HOGAR; DE CONFORMIDAD CON EL ARCHIVO ADJUNTO. </t>
    </r>
    <r>
      <rPr>
        <b/>
        <sz val="9"/>
        <rFont val="Calibri"/>
        <family val="2"/>
        <scheme val="minor"/>
      </rPr>
      <t xml:space="preserve">FEBRERO: </t>
    </r>
    <r>
      <rPr>
        <sz val="9"/>
        <rFont val="Calibri"/>
        <family val="2"/>
        <scheme val="minor"/>
      </rPr>
      <t>SE REALIZÓ LA ASIGNACIÓN DE 3 SUBSIDIOS MUNICIPALES PARA ADQUISICIÓN DE VIVIENDA USADA DE REPOSICIÓN, DICHOS HOGARES TIENEN LA CALIDAD DE CABEZAS DE HOGAR Y VÍCTIMA DEL CONFLICTO ARMADO</t>
    </r>
    <r>
      <rPr>
        <b/>
        <sz val="9"/>
        <rFont val="Calibri"/>
        <family val="2"/>
        <scheme val="minor"/>
      </rPr>
      <t xml:space="preserve">. MARZO: </t>
    </r>
    <r>
      <rPr>
        <sz val="9"/>
        <rFont val="Calibri"/>
        <family val="2"/>
        <scheme val="minor"/>
      </rPr>
      <t xml:space="preserve">SE REALIZÓ LA ASIGNACIÓN DE 11 SUBSIDIOS MUNICIPALES PARA ADQUISICIÓN DE VIVIENDA NUEVA EN LOS PROYECTOS HABITACIONALES DE ATARDECER DE SAN ANTONIO Y AIRES DE ORIENTE; Y PARA ADQUISICIÓN DE VIVIENDA USADA DE REPOSICIÓN, A 11 HOGARES QUE TIENEN LA CALIDAD O ESTÁN CARACTERIZADOS COMO POBLACIÓN CON ENFOQUE DIFERENCIAL. </t>
    </r>
    <r>
      <rPr>
        <b/>
        <sz val="9"/>
        <rFont val="Calibri"/>
        <family val="2"/>
        <scheme val="minor"/>
      </rPr>
      <t xml:space="preserve">ABRIL: </t>
    </r>
    <r>
      <rPr>
        <sz val="9"/>
        <rFont val="Calibri"/>
        <family val="2"/>
        <scheme val="minor"/>
      </rPr>
      <t xml:space="preserve">SE REALIZÓ LA ASIGNACIÓN DE 2 SUBSIDIOS MUNICIPALES PARA ADQUISICIÓN DE VIVIENDA USADA DE REPOSICIÓN A 2 HOGARES QUE TIENEN LA CALIDAD DE CABEZAS DE HOGAR. </t>
    </r>
    <r>
      <rPr>
        <b/>
        <sz val="9"/>
        <rFont val="Calibri"/>
        <family val="2"/>
        <scheme val="minor"/>
      </rPr>
      <t xml:space="preserve">MAYO: </t>
    </r>
    <r>
      <rPr>
        <sz val="9"/>
        <rFont val="Calibri"/>
        <family val="2"/>
        <scheme val="minor"/>
      </rPr>
      <t xml:space="preserve">NO SE REALIZÓ LA ASIGNACIÓN DE NINGÚN SUBSIDIO PARA ADQUISICIÓN DE VIVIENDA NUEVA Y/O USADA A POBLACIÓN CON ENFOQUE DIFERENCIAL. NO OBSTANTE LO ANTERIOR, SE INDICA QUE, DURANTE DICHO PERIODO SE REVISARON DIFERENTES EXPEDIENTES DE HOGARES POSTULADOS, PERTENECIENTES A POBLACIÓN REASENTADA POR DESASTRE, VÍCTIMA DE DESPLAZAMIENTO FORZADO Y POBLACIÓN DEMANDA LIBRE, QUE FUERON REMITIDOS A LA SUBDIRECCIÓN JURÍDICA, Y SE REVISARON TAMBIÉN LOS ACTOS ADMINISTRATIVOS DE ASIGNACIÓN DE SMV, PROYECTADOS POR PARTE DE LOS PROFESIONALES DE APOYO A LA GESTIÓN DE LA LÍNEA DE ACCIÓN DE ASIGNACIÓN DE SUBSIDIOS, DE LOS CUALES SE REPORTARÁ EN EL MES DE JUNIO DE 2022. </t>
    </r>
    <r>
      <rPr>
        <b/>
        <sz val="9"/>
        <rFont val="Calibri"/>
        <family val="2"/>
        <scheme val="minor"/>
      </rPr>
      <t xml:space="preserve">JUNIO: </t>
    </r>
    <r>
      <rPr>
        <sz val="9"/>
        <rFont val="Calibri"/>
        <family val="2"/>
        <scheme val="minor"/>
      </rPr>
      <t xml:space="preserve">EN LOS PROYECTOS HABITACIONALES DE ATARDECER DE SAN ANTONIO Y VENTTO I, NUNGUNO DE LOS HOGARES TIENE CARACTERÍSTICA DE POBLACIÓN CON ENFOQUE DIFERENCIAL, SEGÚN INFORMACIÓN REPORTADA POR LA SUBDIRECCIÓN POBLACIONAL EN CADA MEMORANDO REMISORIO DE EXPEDIENTES. </t>
    </r>
    <r>
      <rPr>
        <b/>
        <sz val="9"/>
        <rFont val="Calibri"/>
        <family val="2"/>
        <scheme val="minor"/>
      </rPr>
      <t xml:space="preserve">JULIO: </t>
    </r>
    <r>
      <rPr>
        <sz val="9"/>
        <rFont val="Calibri"/>
        <family val="2"/>
        <scheme val="minor"/>
      </rPr>
      <t xml:space="preserve">DE LOS SUBSIDIOS MUNICIPALES DE VIVIENDA ASIGNADOS EN EL MES DE JULIO DE 2022 EN LOS PROYECTOS HABITACIONALES DE URBANIZACIÓN EL SOCORRO Y URBANIZACIÓN ALTOS DE CALASANZ ETAPA 1 SUBETAPA 2-1, SI BIEN LOS BENEFICIARIOS SÍ TIENEN LA CARACTERIZACIÓN DE VÍCTIMAS DE DESPLAZAMIENTO FORZADO, NO SE REPORTAN EN DICHO INDICADOR PUESTO QUE PERTENECEN AL PROGRAMA NACIONAL DE VIVIENDA GRATUITA, Y EN CONSECUENCIA, A DICHOS PROYECTOS HABITACIONALES QUE NO CORRESPONDEN AL PLAN DE DESARROLLO MUNICIPAL 2020-2023. NO OBSTANTE, EN EL PERIODO DE AGOSTO SE REPORTARÁN AQUELLOS QUE TENGAN ALGÚN ENFOQUE DIFERENCIAL, QUE PERTENEZCAN AL PLAN DE DESARROLLO VIGENTE Y QUE CUMPLAN CON LOS REQUISITOS ESTABLECIDOS EN EL DECRETO MUNICIPAL 1053 DE 2020 PARA SER BENEFICIARIOS DE SUBSIDIO. </t>
    </r>
    <r>
      <rPr>
        <b/>
        <sz val="9"/>
        <rFont val="Calibri"/>
        <family val="2"/>
        <scheme val="minor"/>
      </rPr>
      <t xml:space="preserve">AGOSTO: </t>
    </r>
    <r>
      <rPr>
        <sz val="9"/>
        <rFont val="Calibri"/>
        <family val="2"/>
        <scheme val="minor"/>
      </rPr>
      <t>SE REALIZÓ LA ASIGNACIÓN DE 3 SUBSIDIOS MUNICIPALES PARA ADQUISICIÓN DE VIVIENDA USADA DE REPOSICIÓN, A 3 HOGARES PERTENECIENTES A POBLACIÓN SUJETO DE REASENTAMIENTO POR OBRA PÚBLICA O DE INTERÉS GENERAL, QUE TIENEN LA CALIDAD O ESTÁN CARACTERIZADOS COMO POBLACIÓN CON ENFOQUE DIFERENCIAL, DE CONFORMIDAD CON LA INFORMACIÓN REPORTADA POR PARTE DE LA SUBDIRECCION POBLACIONAL DEL INSTITUTO; DICHOS HOGARES TIENEN LA CALIDAD DE CABEZAS DE HOGAR O VÍCTIMAS DE DESPLAZAMIENTO FORZADO</t>
    </r>
  </si>
  <si>
    <r>
      <rPr>
        <b/>
        <sz val="9"/>
        <rFont val="Calibri"/>
        <family val="2"/>
        <scheme val="minor"/>
      </rPr>
      <t>ENERO:</t>
    </r>
    <r>
      <rPr>
        <sz val="9"/>
        <rFont val="Calibri"/>
        <family val="2"/>
        <scheme val="minor"/>
      </rPr>
      <t xml:space="preserve"> EN EL MES DE ENERO DE 2022, SE REALIZÓ LA ASIGNACIÓN DE 2 SUBSIDIOS MUNICIPALES PARA ADQUISICIÓN DE VIVIENDA USADA DE REPOSICIÓN, A 2 HOGARES PERTENECIENTES A POBLACIÓN SUJETO DE REASENTAMIENTO POR OBRAS DE INTERÉS GENERAL - MEJORAMIENTO INTEGRAL DE BARRIOS M.I.B. TRECE DE NOVIEMBRE Y CONEXIÓN VIAL NORTE; DE CONFORMIDAD CON EL ARCHIVO ADJUNTO, LOS CUALES CUMPLIERON CON LOS REQUISITOS ESTABLECIDOS EN EL DECRETO MUNICIPAL 1053 DE 2020. </t>
    </r>
    <r>
      <rPr>
        <b/>
        <sz val="9"/>
        <rFont val="Calibri"/>
        <family val="2"/>
        <scheme val="minor"/>
      </rPr>
      <t xml:space="preserve">FEBRERO: </t>
    </r>
    <r>
      <rPr>
        <sz val="9"/>
        <rFont val="Calibri"/>
        <family val="2"/>
        <scheme val="minor"/>
      </rPr>
      <t xml:space="preserve">SE REALIZÓ LA ASIGNACIÓN DE 9 SUBSIDIOS MUNICIPALES PARA ADQUISICIÓN DE VIVIENDA USADA DE REPOSICIÓN, A 9 HOGARES PERTENECIENTES A POBLACIÓN SUJETO DE REASENTAMIENTO POR OBRAS DE INTERÉS GENERAL. </t>
    </r>
    <r>
      <rPr>
        <b/>
        <sz val="9"/>
        <rFont val="Calibri"/>
        <family val="2"/>
        <scheme val="minor"/>
      </rPr>
      <t xml:space="preserve">MARZO: </t>
    </r>
    <r>
      <rPr>
        <sz val="9"/>
        <rFont val="Calibri"/>
        <family val="2"/>
        <scheme val="minor"/>
      </rPr>
      <t xml:space="preserve">SE REALIZÓ LA ASIGNACIÓN DE 24 SUBSIDIOS MUNICIPALES PARA ADQUISICIÓN DE VIVIENDA NUEVA EN EL PROYECTO HABITACIONAL ATARDECER DE SAN ANTONIO Y PARA ADQUISICIÓN DE VIVIENDA USADA DE REPOSICIÓN, A 24 HOGARES PERTENECIENTES A POBLACIÓN SUJETO DE REASENTAMIENTO POR DESASTRE Y POBLACIÓN SUJETO DE REASENTAMIENTO POR OBRAS DE INTERÉS GENERAL. </t>
    </r>
    <r>
      <rPr>
        <b/>
        <sz val="9"/>
        <rFont val="Calibri"/>
        <family val="2"/>
        <scheme val="minor"/>
      </rPr>
      <t xml:space="preserve">ABRIL: </t>
    </r>
    <r>
      <rPr>
        <sz val="9"/>
        <rFont val="Calibri"/>
        <family val="2"/>
        <scheme val="minor"/>
      </rPr>
      <t xml:space="preserve">SE REALIZÓ LA ASIGNACIÓN DE 1 SUBSIDIO MUNICIPAL PARA ADQUISICIÓN DE VIVIENDA USADA DE REPOSICIÓN A 1 HOGAR PERTENECIENTE A POBLACIÓN SUJETO DE REASENTAMIENTO POR OBRAS DE INTERÉS GENERAL. </t>
    </r>
    <r>
      <rPr>
        <b/>
        <sz val="9"/>
        <rFont val="Calibri"/>
        <family val="2"/>
        <scheme val="minor"/>
      </rPr>
      <t xml:space="preserve">MAYO: </t>
    </r>
    <r>
      <rPr>
        <sz val="9"/>
        <rFont val="Calibri"/>
        <family val="2"/>
        <scheme val="minor"/>
      </rPr>
      <t xml:space="preserve">NO SE REALIZÓ LA ASIGNACIÓN DE NINGÚN SUBSIDIO PARA ADQUISICIÓN DE VIVIENDA NUEVA Y/O USADA A POBLACIÓN EN DÉFICIT CUANTITATIVO DE VIVIENDA. NO OBSTANTE LO ANTERIOR, SE INDICA QUE, DURANTE DICHO PERIODO SE REVISARON DIFERENTES EXPEDIENTES DE HOGARES POSTULADOS, PERTENECIENTES A POBLACIÓN REASENTADA POR DESASTRE, VÍCTIMA DE DESPLAZAMIENTO FORZADO Y POBLACIÓN DEMANDA LIBRE, QUE FUERON REMITIDOS A LA SUBDIRECCIÓN JURÍDICA, Y SE REVISARON TAMBIÉN LOS ACTOS ADMINISTRATIVOS DE ASIGNACIÓN DE SMV, PROYECTADOS POR PARTE DE LOS PROFESIONALES DE APOYO A LA GESTIÓN DE LA LÍNEA DE ACCIÓN DE ASIGNACIÓN DE SUBSIDIOS, DE LOS CUALES SE REPORTARÁ EN EL MES DE JUNIO DE 2022. </t>
    </r>
    <r>
      <rPr>
        <b/>
        <sz val="9"/>
        <rFont val="Calibri"/>
        <family val="2"/>
        <scheme val="minor"/>
      </rPr>
      <t>JUNIO:</t>
    </r>
    <r>
      <rPr>
        <sz val="9"/>
        <rFont val="Calibri"/>
        <family val="2"/>
        <scheme val="minor"/>
      </rPr>
      <t xml:space="preserve"> SE REALIZÓ LA ASIGNACIÓN DE 9 SUBSIDIOS MUNICIPALES PARA ADQUISICIÓN DE VIVIENDA NUEVA EN LOS PROYECTOS HABITACIONALES DE ATARDECER DE SAN ANTONIO Y VENTTO I, A POBLACIÓN SUJETO DE REASENTAMIENTO POR DESASTRE O POR ESTAR UBICADA EN ZONA DE ALTO RIESGO NO MITIGABLE. </t>
    </r>
    <r>
      <rPr>
        <b/>
        <sz val="9"/>
        <rFont val="Calibri"/>
        <family val="2"/>
        <scheme val="minor"/>
      </rPr>
      <t xml:space="preserve">JULIO: </t>
    </r>
    <r>
      <rPr>
        <sz val="9"/>
        <rFont val="Calibri"/>
        <family val="2"/>
        <scheme val="minor"/>
      </rPr>
      <t xml:space="preserve">NO SE REALIZÓ LA ASIGNACIÓN DE NINGÚN SUBSIDIO PARA ADQUISICIÓN DE VIVIENDA NUEVA Y/O USADA A POBLACIÓN EN DÉFICIT CUANTITATIVO DE VIVIENDA. NO OBSTANTE LO ANTERIOR, SE INDICA QUE, DURANTE DICHO PERIODO SE REVISARON 10 EXPEDIENTES DE HOGARES POSTULADOS, PERTENECIENTES A POBLACIÓN REASENTADA POR DESASTRE Y REASENTADA POR OBRA PÚBLICA O DE INTERÉS GENERAL QUE FUERON REMITIDOS A LA SUBDIRECCIÓN JURÍDICA, Y AL RESPECTO, SE PROYECTARON LOS ACTOS ADMINISTRATIVOS DE ASIGNACIÓN DE SMV PARA CADA UNO DE ELLOS, PROYECTADOS POR PARTE DE LOS PROFESIONALES DE APOYO A LA GESTIÓN DE LA LÍNEA DE ACCIÓN DE ASIGNACIÓN DE SUBSIDIOS, LOS CUALES FUERON REVISADOS Y CORREGIDOS Y SE ENCUENTRAN EN TRÁMITE DE APROBACIÓN DE LA SUBDIRECTORA JURÍDICA Y FIRMA DEL DIRECTOR, PARA SER REPORTADOS EN EL MES DE AGOSTO DE 2022 CON SU RESPECTIVA NUMERACIÓN. </t>
    </r>
    <r>
      <rPr>
        <b/>
        <sz val="9"/>
        <rFont val="Calibri"/>
        <family val="2"/>
        <scheme val="minor"/>
      </rPr>
      <t xml:space="preserve">AGOSTO: </t>
    </r>
    <r>
      <rPr>
        <sz val="9"/>
        <rFont val="Calibri"/>
        <family val="2"/>
        <scheme val="minor"/>
      </rPr>
      <t>SE REALIZÓ LA ASIGNACIÓN DE 5 SUBSIDIOS MUNICIPALES PARA ADQUISICIÓN DE VIVIENDA USADA DE REPOSICIÓN, A POBLACIÓN SUJETO DE REASENTAMIENTO POR OBRA PÚBLICA O DE INTERÉS GENERAL, DE CONFORMIDAD CON EL ARCHIVO ADJUNTO, LOS CUALES CUMPLIERON CON LOS REQUISITOS ESTABLECIDOS EN EL DECRETO MUNICIPAL 1053 DE 2020 PARA SER BENEFICIARIOS DE SUBSIDIO MUNICIPAL.</t>
    </r>
  </si>
  <si>
    <r>
      <rPr>
        <b/>
        <sz val="9"/>
        <rFont val="Calibri"/>
        <family val="2"/>
        <scheme val="minor"/>
      </rPr>
      <t>ENERO:</t>
    </r>
    <r>
      <rPr>
        <sz val="9"/>
        <rFont val="Calibri"/>
        <family val="2"/>
        <scheme val="minor"/>
      </rPr>
      <t xml:space="preserve"> NO SE GENERÓ ASIGNACIONES, YA QUE EL PROCESO SE ENCUENTRA EN REVISIÓN TÉNICA, Y POSTERIORMENTE PASA A REVISIÓN SOCIAL Y JURÍDICA. </t>
    </r>
    <r>
      <rPr>
        <b/>
        <sz val="9"/>
        <rFont val="Calibri"/>
        <family val="2"/>
        <scheme val="minor"/>
      </rPr>
      <t xml:space="preserve">FEBRERO: </t>
    </r>
    <r>
      <rPr>
        <sz val="9"/>
        <rFont val="Calibri"/>
        <family val="2"/>
        <scheme val="minor"/>
      </rPr>
      <t xml:space="preserve">NO SE GENERÓ ASIGNACIONES, YA QUE LAS RESOLUCIONES QUE APUNTAN A ESTE INDICADOR SE ENCUENTRAN EN REVISIÓN TÉCNICO, SOCIAL Y JURÍDICA. </t>
    </r>
    <r>
      <rPr>
        <b/>
        <sz val="9"/>
        <rFont val="Calibri"/>
        <family val="2"/>
        <scheme val="minor"/>
      </rPr>
      <t xml:space="preserve">MARZO: </t>
    </r>
    <r>
      <rPr>
        <sz val="9"/>
        <rFont val="Calibri"/>
        <family val="2"/>
        <scheme val="minor"/>
      </rPr>
      <t xml:space="preserve">FUERON ASIGANOS 715 SUSBSIDIOS AL INDICADOR HOGARES BENEFICIADOS CON MEJORAMIENTO DE VIVIENDA DE LAS RESOLUCIONES 90, 91, 108, 110, 111, 112, 113 Y 121 VIGENCIA 2022, PRESUPUESTO POAI. </t>
    </r>
    <r>
      <rPr>
        <b/>
        <sz val="9"/>
        <rFont val="Calibri"/>
        <family val="2"/>
        <scheme val="minor"/>
      </rPr>
      <t xml:space="preserve">ABRIL: </t>
    </r>
    <r>
      <rPr>
        <sz val="9"/>
        <rFont val="Calibri"/>
        <family val="2"/>
        <scheme val="minor"/>
      </rPr>
      <t xml:space="preserve">NO FUERON ASIGNADOS SUBSIDIOS PARA MEJORAMIENTO DE VIVIENDA. </t>
    </r>
    <r>
      <rPr>
        <b/>
        <sz val="9"/>
        <rFont val="Calibri"/>
        <family val="2"/>
        <scheme val="minor"/>
      </rPr>
      <t xml:space="preserve">MAYO: </t>
    </r>
    <r>
      <rPr>
        <sz val="9"/>
        <rFont val="Calibri"/>
        <family val="2"/>
        <scheme val="minor"/>
      </rPr>
      <t xml:space="preserve">NO FUERON ASIGNADOS SUBSIDIOS AL INDICADOR MEJORAMIENTO DE VIVIENDA ASIGNADOS. </t>
    </r>
    <r>
      <rPr>
        <b/>
        <sz val="9"/>
        <rFont val="Calibri"/>
        <family val="2"/>
        <scheme val="minor"/>
      </rPr>
      <t>JUNIO:</t>
    </r>
    <r>
      <rPr>
        <sz val="9"/>
        <rFont val="Calibri"/>
        <family val="2"/>
        <scheme val="minor"/>
      </rPr>
      <t xml:space="preserve"> NO FUERON ASIGNADOS SUBSIDIOS. </t>
    </r>
    <r>
      <rPr>
        <b/>
        <sz val="9"/>
        <rFont val="Calibri"/>
        <family val="2"/>
        <scheme val="minor"/>
      </rPr>
      <t xml:space="preserve">JULIO: </t>
    </r>
    <r>
      <rPr>
        <sz val="9"/>
        <rFont val="Calibri"/>
        <family val="2"/>
        <scheme val="minor"/>
      </rPr>
      <t xml:space="preserve">NO FUERON ASIGANDOS SUBSIDIOS AL INDICADOR. </t>
    </r>
    <r>
      <rPr>
        <b/>
        <sz val="9"/>
        <rFont val="Calibri"/>
        <family val="2"/>
        <scheme val="minor"/>
      </rPr>
      <t xml:space="preserve">AGOSTO: </t>
    </r>
    <r>
      <rPr>
        <sz val="9"/>
        <rFont val="Calibri"/>
        <family val="2"/>
        <scheme val="minor"/>
      </rPr>
      <t>NO FUERON ASIGANDOS SUBSIDIOS AL INDICADOR: NÚMERO SUBSIDIOS PARA MEJORAMIENTO DE VIVIENDA ASIGNADOS.</t>
    </r>
  </si>
  <si>
    <r>
      <rPr>
        <b/>
        <sz val="9"/>
        <rFont val="Calibri"/>
        <family val="2"/>
        <scheme val="minor"/>
      </rPr>
      <t xml:space="preserve">ENERO: </t>
    </r>
    <r>
      <rPr>
        <sz val="9"/>
        <rFont val="Calibri"/>
        <family val="2"/>
        <scheme val="minor"/>
      </rPr>
      <t xml:space="preserve">PARA EL MES DE ENERO, NO SE CUENTA CON FLUJO DE CAJA PARA EXPEDIR RESOLUCIONES NUEVAS DE ASIGNACIÓN DE SUBSIDIOS PARA MEJORAMIENTO DE VIVIENDA ASIGNADOS EN LOS CORREGIMIENTOS. </t>
    </r>
    <r>
      <rPr>
        <b/>
        <sz val="9"/>
        <rFont val="Calibri"/>
        <family val="2"/>
        <scheme val="minor"/>
      </rPr>
      <t xml:space="preserve">FEBRERO: </t>
    </r>
    <r>
      <rPr>
        <sz val="9"/>
        <rFont val="Calibri"/>
        <family val="2"/>
        <scheme val="minor"/>
      </rPr>
      <t xml:space="preserve">NO FUERON ASIGNADOS SUBSIDIOS PARA MEJORAMIENTO DE VIVIENDA EN CORREGIMIENTOS. </t>
    </r>
    <r>
      <rPr>
        <b/>
        <sz val="9"/>
        <rFont val="Calibri"/>
        <family val="2"/>
        <scheme val="minor"/>
      </rPr>
      <t xml:space="preserve">MARZO: </t>
    </r>
    <r>
      <rPr>
        <sz val="9"/>
        <rFont val="Calibri"/>
        <family val="2"/>
        <scheme val="minor"/>
      </rPr>
      <t xml:space="preserve">FUERON ASIGNADOS AL INDICADOR HOGARES BENEFICIADOS CON MEJORAMIENTO DE VIVIENDA EN LA ZONA RURAL 10 SUBSIDOS, DE LAS RESOLUCIONES 110-2022 EN COMUNA 60 Y 121-2022 EN COMUNAS 70 Y 60 PRESUPUESTO POAI. </t>
    </r>
    <r>
      <rPr>
        <b/>
        <sz val="9"/>
        <rFont val="Calibri"/>
        <family val="2"/>
        <scheme val="minor"/>
      </rPr>
      <t xml:space="preserve">ABRIL: </t>
    </r>
    <r>
      <rPr>
        <sz val="9"/>
        <rFont val="Calibri"/>
        <family val="2"/>
        <scheme val="minor"/>
      </rPr>
      <t xml:space="preserve">NO FUERON SIGNADOS SUBSIDIOS PARA MEJORAMIENTO DE VIVIENDA ASIGNADOS EN LOS CORREGIMIENTOS. </t>
    </r>
    <r>
      <rPr>
        <b/>
        <sz val="9"/>
        <rFont val="Calibri"/>
        <family val="2"/>
        <scheme val="minor"/>
      </rPr>
      <t xml:space="preserve">MAYO: </t>
    </r>
    <r>
      <rPr>
        <sz val="9"/>
        <rFont val="Calibri"/>
        <family val="2"/>
        <scheme val="minor"/>
      </rPr>
      <t xml:space="preserve">NO FUERON ASIGNADOS SUBSIDIOS AL INDICADOR MEJORAMIENTO DE VIVIENDA ASIGNADOS EN LOS CORREGIMIENTOS. </t>
    </r>
    <r>
      <rPr>
        <b/>
        <sz val="9"/>
        <rFont val="Calibri"/>
        <family val="2"/>
        <scheme val="minor"/>
      </rPr>
      <t xml:space="preserve">JUNIO: </t>
    </r>
    <r>
      <rPr>
        <sz val="9"/>
        <rFont val="Calibri"/>
        <family val="2"/>
        <scheme val="minor"/>
      </rPr>
      <t xml:space="preserve">NO FUERON ASIGNADOS SUBSIDIOS AL INDICADOR MEJORAMIENTO DE VIVIENDA ASIGNADOS EN LOS CORREGIMIENTOS. </t>
    </r>
    <r>
      <rPr>
        <b/>
        <sz val="9"/>
        <rFont val="Calibri"/>
        <family val="2"/>
        <scheme val="minor"/>
      </rPr>
      <t xml:space="preserve">JULIO: </t>
    </r>
    <r>
      <rPr>
        <sz val="9"/>
        <rFont val="Calibri"/>
        <family val="2"/>
        <scheme val="minor"/>
      </rPr>
      <t xml:space="preserve">NO FUERON ASIGNADOS SUBSIDIOS AL INDICADOR. </t>
    </r>
    <r>
      <rPr>
        <b/>
        <sz val="9"/>
        <rFont val="Calibri"/>
        <family val="2"/>
        <scheme val="minor"/>
      </rPr>
      <t xml:space="preserve">AGOSTO: </t>
    </r>
    <r>
      <rPr>
        <sz val="9"/>
        <rFont val="Calibri"/>
        <family val="2"/>
        <scheme val="minor"/>
      </rPr>
      <t>NO FUERON ASIGNADOS SUBSIDIOS AL INDICADOR: SUBSIDIOS PARA MEJORAMIENTO DE VIVIENDA ASIGNADOS EN LOS CORREGIMIENTOS</t>
    </r>
  </si>
  <si>
    <r>
      <rPr>
        <b/>
        <sz val="9"/>
        <rFont val="Calibri"/>
        <family val="2"/>
        <scheme val="minor"/>
      </rPr>
      <t xml:space="preserve">ENERO:  </t>
    </r>
    <r>
      <rPr>
        <sz val="9"/>
        <rFont val="Calibri"/>
        <family val="2"/>
        <scheme val="minor"/>
      </rPr>
      <t xml:space="preserve">PARA EL MES DE ENERO, NO SE CUENTA CON FLUJO DE CAJA PARA EXPEDIR RESOLUCIONES NUEVAS DE ASIGNACIÓN DE SUBSIDIOS PARA MEJORAMIENTO DE VIVIENDA ASIGNADOS PARA FAMILIAS CON ALGÚN MIEMBRO DEL HOGAR DISCAPACITADO Y/O CON MOVILIDAD REDUCIDA. </t>
    </r>
    <r>
      <rPr>
        <b/>
        <sz val="9"/>
        <rFont val="Calibri"/>
        <family val="2"/>
        <scheme val="minor"/>
      </rPr>
      <t xml:space="preserve">FEBRERO: </t>
    </r>
    <r>
      <rPr>
        <sz val="9"/>
        <rFont val="Calibri"/>
        <family val="2"/>
        <scheme val="minor"/>
      </rPr>
      <t xml:space="preserve">FUERON ASIGNADOS 370 SUBSIDIOS, PRESUPUESTO POAI. RES. 64 DE 285 BENEFICIARIOS Y RES. 69 DE 85 BENEFICIARIOS. </t>
    </r>
    <r>
      <rPr>
        <b/>
        <sz val="9"/>
        <rFont val="Calibri"/>
        <family val="2"/>
        <scheme val="minor"/>
      </rPr>
      <t xml:space="preserve">MARZO: </t>
    </r>
    <r>
      <rPr>
        <sz val="9"/>
        <rFont val="Calibri"/>
        <family val="2"/>
        <scheme val="minor"/>
      </rPr>
      <t xml:space="preserve">NO FUERON ASIGNADOS SUBSIDIOS DE VIVIENDA. </t>
    </r>
    <r>
      <rPr>
        <b/>
        <sz val="9"/>
        <rFont val="Calibri"/>
        <family val="2"/>
        <scheme val="minor"/>
      </rPr>
      <t xml:space="preserve">ABRIL: </t>
    </r>
    <r>
      <rPr>
        <sz val="9"/>
        <rFont val="Calibri"/>
        <family val="2"/>
        <scheme val="minor"/>
      </rPr>
      <t xml:space="preserve">NO FUERON ASIGNADOS SUBSIDIOS DE VIVIENDA. </t>
    </r>
    <r>
      <rPr>
        <b/>
        <sz val="9"/>
        <rFont val="Calibri"/>
        <family val="2"/>
        <scheme val="minor"/>
      </rPr>
      <t xml:space="preserve">MAYO: </t>
    </r>
    <r>
      <rPr>
        <sz val="9"/>
        <rFont val="Calibri"/>
        <family val="2"/>
        <scheme val="minor"/>
      </rPr>
      <t xml:space="preserve">NO FUERON ASIGNADOS SUBSIDIOS AL INDICADOR MEJORAMIENTO DE VIVIENDA ASIGNADOS PARA FAMILIAS CON ALGÚN MIEMBRO DEL HOGAR DISCAPACITADO Y/O CON MOVILIDAD REDUCIDA. </t>
    </r>
    <r>
      <rPr>
        <b/>
        <sz val="9"/>
        <rFont val="Calibri"/>
        <family val="2"/>
        <scheme val="minor"/>
      </rPr>
      <t>JUNIO:</t>
    </r>
    <r>
      <rPr>
        <sz val="9"/>
        <rFont val="Calibri"/>
        <family val="2"/>
        <scheme val="minor"/>
      </rPr>
      <t xml:space="preserve"> NO FUERON ASIGNADOS SUBSIDIOS AL INDICADOR MEJORAMIENTO DE VIVIENDA ASIGNADOS PARA FAMILIAS CON ALGÚN MIEMBRO DEL HOGAR DISCAPACITADO Y/O CON MOVILIDAD REDUCIDA. </t>
    </r>
    <r>
      <rPr>
        <b/>
        <sz val="9"/>
        <rFont val="Calibri"/>
        <family val="2"/>
        <scheme val="minor"/>
      </rPr>
      <t xml:space="preserve">JULIO: </t>
    </r>
    <r>
      <rPr>
        <sz val="9"/>
        <rFont val="Calibri"/>
        <family val="2"/>
        <scheme val="minor"/>
      </rPr>
      <t xml:space="preserve">NO FUERON ASIGANDOS SUBSIDIOS AL INDICADOR SUBSIDIOS PARA MEJORAMIENTO DE VIVIENDA ASIGNADOS PARA FAMILIAS CON ALGÚN MIEMBRO DEL HOGAR DISCAPACITADO Y/O CON MOVILIDAD REDUCIDA. </t>
    </r>
    <r>
      <rPr>
        <b/>
        <sz val="9"/>
        <rFont val="Calibri"/>
        <family val="2"/>
        <scheme val="minor"/>
      </rPr>
      <t xml:space="preserve">AGOSTO: </t>
    </r>
    <r>
      <rPr>
        <sz val="9"/>
        <rFont val="Calibri"/>
        <family val="2"/>
        <scheme val="minor"/>
      </rPr>
      <t>NO FUERON ASIGANDOS SUBSIDIOS AL INDICADOR SUBSIDIOS PARA MEJORAMIENTO DE VIVIENDA ASIGNADOS PARA FAMILIAS CON ALGÚN MIEMBRO DEL HOGAR DISCAPACITADO Y/O CON MOVILIDAD REDUCIDA</t>
    </r>
  </si>
  <si>
    <r>
      <rPr>
        <b/>
        <sz val="9"/>
        <rFont val="Calibri"/>
        <family val="2"/>
        <scheme val="minor"/>
      </rPr>
      <t>ENERO</t>
    </r>
    <r>
      <rPr>
        <sz val="9"/>
        <rFont val="Calibri"/>
        <family val="2"/>
        <scheme val="minor"/>
      </rPr>
      <t xml:space="preserve">:  PARA EL MES DE ENERO, NO SE CUENTA CON FLUJO DE CAJA PARA ASIGNAR SUBSIDIOS PARA MEJORAMIENTO DE VIVIENDA ASIGNADOS PARA FAMILIAS CON INTEGRANTES JÓVENES CON HASTA 28 AÑOS Y 364 DÍAS DE EDAD. </t>
    </r>
    <r>
      <rPr>
        <b/>
        <sz val="9"/>
        <rFont val="Calibri"/>
        <family val="2"/>
        <scheme val="minor"/>
      </rPr>
      <t>FEBRERO:</t>
    </r>
    <r>
      <rPr>
        <sz val="9"/>
        <rFont val="Calibri"/>
        <family val="2"/>
        <scheme val="minor"/>
      </rPr>
      <t xml:space="preserve"> FUERON ASIGNADOS 270 SUBSIDIOS, PRESUPUESTO POAI. RES. 65 DE 270 BENEFICIARIOS. </t>
    </r>
    <r>
      <rPr>
        <b/>
        <sz val="9"/>
        <rFont val="Calibri"/>
        <family val="2"/>
        <scheme val="minor"/>
      </rPr>
      <t xml:space="preserve">MARZO: </t>
    </r>
    <r>
      <rPr>
        <sz val="9"/>
        <rFont val="Calibri"/>
        <family val="2"/>
        <scheme val="minor"/>
      </rPr>
      <t xml:space="preserve">FUERON ASIGNADOS AL INDICADOR HOGARES BENEFICIADOS CON MEJORAMIENTO DE VIVIENDA - JÓVENES 130 SUBSIDIOS CORRESPONDIENTE A LA RESOLUCIÓN 99-2022 PRESUPUESTO POAI. </t>
    </r>
    <r>
      <rPr>
        <b/>
        <sz val="9"/>
        <rFont val="Calibri"/>
        <family val="2"/>
        <scheme val="minor"/>
      </rPr>
      <t xml:space="preserve">ABRIL: </t>
    </r>
    <r>
      <rPr>
        <sz val="9"/>
        <rFont val="Calibri"/>
        <family val="2"/>
        <scheme val="minor"/>
      </rPr>
      <t xml:space="preserve">NO FUERON ASIGANDOS SUBSIDIOS PARA MEJORAMIENTO DE VIVIENDA ASIGNADOS PARA FAMILIAS CON INTEGRANTES JÓVENES CON HASTA 28 AÑOS Y 364 DÍAS DE EDAD. </t>
    </r>
    <r>
      <rPr>
        <b/>
        <sz val="9"/>
        <rFont val="Calibri"/>
        <family val="2"/>
        <scheme val="minor"/>
      </rPr>
      <t xml:space="preserve">MAYO: </t>
    </r>
    <r>
      <rPr>
        <sz val="9"/>
        <rFont val="Calibri"/>
        <family val="2"/>
        <scheme val="minor"/>
      </rPr>
      <t xml:space="preserve">NO FUERON ASIGNADOS SUBSIDIOS AL INDICADOR MEJORAMIENTO DE VIVIENDA ASIGNADOS PARA FAMILIAS CON INTEGRANTES JÓVENES CON HASTA 28 AÑOS Y 364 DÍAS DE EDAD. </t>
    </r>
    <r>
      <rPr>
        <b/>
        <sz val="9"/>
        <rFont val="Calibri"/>
        <family val="2"/>
        <scheme val="minor"/>
      </rPr>
      <t>JUNIO:</t>
    </r>
    <r>
      <rPr>
        <sz val="9"/>
        <rFont val="Calibri"/>
        <family val="2"/>
        <scheme val="minor"/>
      </rPr>
      <t xml:space="preserve"> NO FUERON ASIGNADOS SUBSIDIOS AL INDICADOR MEJORAMIENTO DE VIVIENDA ASIGNADOS PARA FAMILIAS CON INTEGRANTES JÓVENES CON HASTA 28 AÑOS Y 364 DÍAS DE EDAD. </t>
    </r>
    <r>
      <rPr>
        <b/>
        <sz val="9"/>
        <rFont val="Calibri"/>
        <family val="2"/>
        <scheme val="minor"/>
      </rPr>
      <t xml:space="preserve">JULIO: </t>
    </r>
    <r>
      <rPr>
        <sz val="9"/>
        <rFont val="Calibri"/>
        <family val="2"/>
        <scheme val="minor"/>
      </rPr>
      <t xml:space="preserve">NO FUERON ASIGNADOS SUBSIDIOS AL INDICADOR SUBSIDIOS PARA MEJORAMIENTO DE VIVIENDA ASIGNADOS PARA FAMILIAS CON INTEGRANTES JÓVENES CON HASTA 28 AÑOS Y 364 DÍAS DE EDAD. </t>
    </r>
    <r>
      <rPr>
        <b/>
        <sz val="9"/>
        <rFont val="Calibri"/>
        <family val="2"/>
        <scheme val="minor"/>
      </rPr>
      <t xml:space="preserve">AGOSTO: </t>
    </r>
    <r>
      <rPr>
        <sz val="9"/>
        <rFont val="Calibri"/>
        <family val="2"/>
        <scheme val="minor"/>
      </rPr>
      <t>NO FUERON ASIGNADOS SUBSIDIOS AL INDICADOR SUBSIDIOS PARA MEJORAMIENTO DE VIVIENDA ASIGNADOS PARA FAMILIAS CON INTEGRANTES JÓVENES CON HASTA 28 AÑOS Y 364 DÍAS DE EDAD</t>
    </r>
  </si>
  <si>
    <r>
      <rPr>
        <b/>
        <sz val="9"/>
        <rFont val="Calibri"/>
        <family val="2"/>
        <scheme val="minor"/>
      </rPr>
      <t>ENERO:  D</t>
    </r>
    <r>
      <rPr>
        <sz val="9"/>
        <rFont val="Calibri"/>
        <family val="2"/>
        <scheme val="minor"/>
      </rPr>
      <t xml:space="preserve">URANTE ESTE PERIODO LA EDU INFORMÓ QUE SE ENCUENTRA REALIZANDO EL PROCESO DE CONTRATACIÓN PARA LA EJECUCIÓN DE LAS ACTIVIDADES DE OBRA DEL PROYECTO MIB QUE SE DESARROLLA EN EL BARRIO TRECE DE NOVIEMBRE CONFORME LAS OBLIGACIONES CONTRACTUALES, SIN EMBARGO, MANIFESTÓ LA NECESIDAD DE SUSPENDER EL CONTRATO PARA NO CONSUMIR EL PLAZO DEL MISMO, EL CUAL ES DE 5 MESES A PARTIR DE LA FIRMA DEL ACTA DE INICIO, POR TANTO DESDE EL ISVIMED SE SOLICITÓ SE PRESENTARÁ FORMALMENTE DICHA PETICIÓN PARA PROCEDER CON LO PERTINENTE, DADO QUE A LA FECHA LA EDU NO HA PRESENTADO LA MISMA, SE REITERÓ NUEVAMENTE A TRAVÉS DE CORREO ELECTRÓNICO DEL 22 DE ENERO DEL PRESENTE AÑO LA NECESIDAD DE FORMALIZAR LA SOLICITUD DE SUSPENSIÓN. </t>
    </r>
    <r>
      <rPr>
        <b/>
        <sz val="9"/>
        <rFont val="Calibri"/>
        <family val="2"/>
        <scheme val="minor"/>
      </rPr>
      <t xml:space="preserve">FEBRERO: </t>
    </r>
    <r>
      <rPr>
        <sz val="9"/>
        <rFont val="Calibri"/>
        <family val="2"/>
        <scheme val="minor"/>
      </rPr>
      <t xml:space="preserve">SE CONTINÚA ESPERANDO RESPUESTA POR PARTE DE LA EDU A LAS PETICIONES QUE DESDE EL ISVIMED SE HAN INTERPUESTO. CON EL RADICADO S 775 DEL 10 DE FEBRERO DE 2022 EL INSTITUTO SOLICITÓ A LA EDU QUE PRESENTARÁ LOS INFORMES TÉCNICOS DESDE EL INICIO DEL CONTRATO A LA FECHA, ASIMISMO, QUE SI AÚN SE CONSIDERA POR PARTE DE LA EDU LA NECESIDAD DE SUSPENDER EL CONTRATO, SE FORMALICE LA SOLICITUD EXPONIENDO LOS HECHOS QUE HACEN NECESARIO, PARA REVISAR Y PROCEDER EN CONCORDANCIA. </t>
    </r>
    <r>
      <rPr>
        <b/>
        <sz val="9"/>
        <rFont val="Calibri"/>
        <family val="2"/>
        <scheme val="minor"/>
      </rPr>
      <t xml:space="preserve">MARZO: </t>
    </r>
    <r>
      <rPr>
        <sz val="9"/>
        <rFont val="Calibri"/>
        <family val="2"/>
        <scheme val="minor"/>
      </rPr>
      <t xml:space="preserve">SE CONTINÚA ESPERANDO RESPUESTA POR PARTE DE LA EDU A LAS PETICIONES QUE DESDE EL ISVIMED SE HAN INTERPUESTO. POR PARTE DE LA DIRECCIÓN DEL ISVIMED CON RADICADO S 1888 DEL 22 DE MARZO DE 2022 DIRIGIDA AL GERENTE DE LA EDU, SE REITERA LAS PETICIONES ANTERIORES, COMO EL EL RADICADO S 775 DEL 10 DE FEBRERO DE 2022, ENTRE OTRAS, EN LOS CUALES EL INSTITUTO SOLICITA A LA EDU SE PRESENTEN LOS INFORMES TÉCNICOS DESDE EL INICIO DEL CONTRATO A LA FECHA, ASIMISMO, QUE SI AÚN SE CONSIDERA POR PARTE DE LA EDU LA NECESIDAD DE SUSPENDER EL CONTRATO, SE FORMALICE LA SOLICITUD EXPONIENDO LOS HECHOS QUE HACEN NECESARIO, PARA REVISAR Y PROCEDER EN CONCORDANCIA. </t>
    </r>
    <r>
      <rPr>
        <b/>
        <sz val="9"/>
        <rFont val="Calibri"/>
        <family val="2"/>
        <scheme val="minor"/>
      </rPr>
      <t xml:space="preserve">ABRIL: </t>
    </r>
    <r>
      <rPr>
        <sz val="9"/>
        <rFont val="Calibri"/>
        <family val="2"/>
        <scheme val="minor"/>
      </rPr>
      <t xml:space="preserve">SE ENCUENTRA EN TRÁMITE LA SUSPENSIÓN DEL CONTRATO INTERADMINISTRATIVO 570 DE 2021, CELEBRADO ENTRE EL ISVIMED Y LA EDU. INTERNAMENTE, SE PRESENTÓ DICHA NECESIDAD EN MESA ESTRUCTURADORA INTERDISCIPLINARIA Y EN COMITÉ DE CONTRATACIÓN N°14 DEL 5 DE MAYO DE 2022, PARA EVITAR LA PÉRDIDA DE VIGENCIA DEL CONTRATO. ASIMISMO, EL 5 DE MAYO DE 2022 LA EMPRESA DE DESARROLLO URBANO-EDU REMITE OFICIO CON RADICADO EXTERNO 100.1.- 20223002426, SOLICITANDO LA SUSPENSIÓN DEL CONTRATO INTERADMINISTRATIVO, TODA VEZ QUE, DEBIDO A DIFICULTADES CON EL CONTRATISTA ANTERIOR, ACTUALMENTE SE ADELANTA UN PROCESO DE REESTRUCTURACIÓN Y NUEVA CONTRATACIÓN DE OBRA PARA ESTE TERRITORIO, BARRIO TRECE DE NOVIEMBRE, SECTOR LA PRIMAVERA. UNA VEZ SE CULMINE EL NUEVO PROCESO DE CONTRATACIÓN, HECHO QUE DEBERÁ SER INFORMADO POR LA EDU, SE RETOMARÁN LAS ACTIVIDADES OBJETO DE ESTE CONTRATO. </t>
    </r>
    <r>
      <rPr>
        <b/>
        <sz val="9"/>
        <rFont val="Calibri"/>
        <family val="2"/>
        <scheme val="minor"/>
      </rPr>
      <t xml:space="preserve">MAYO: </t>
    </r>
    <r>
      <rPr>
        <sz val="9"/>
        <rFont val="Calibri"/>
        <family val="2"/>
        <scheme val="minor"/>
      </rPr>
      <t xml:space="preserve">EL CONTRATO INTERADMINISTRATIVO 570 DE 2021, CELEBRADO ENTRE EL ISVIMED Y LA EDU, SE SUSPENDIÓ EL 5 DE MAYO DE 2022 MEDIANTE ACTA DE SUSPENSIÓN DEBIDAMENTE FIRMADA ENTRE LAS PARTES, LA CUAL SE ADJUNTA COMO SOPORTE, A SU VEZ SE ADELANTÓ EL PROCESO CORRESPONDIENTE EN EL SECOP II. PREVIAMENTE A ESTO, SE PRESENTÓ INTERNAMENTE EN EL ISVIMED ESTA NECESIDAD EN MESA ESTRUCTURADORA INTERDISCIPLINARIA Y EN COMITÉ DE CONTRATACIÓN N°14 DEL 5 DE MAYO DE 2022, PARA EVITAR LA PÉRDIDA DE VIGENCIA DEL CONTRATO Y ASIMISMO, LA EMPRESA DE DESARROLLO URBANO-EDU REMITIÓ OFICIO CON RADICADO EXTERNO 100.1.- 20223002426, SOLICITANDO LA SUSPENSIÓN DEL CONTRATO INTERADMINISTRATIVO, DEBIDO A DIFICULTADES CON EL CONTRATISTA ANTERIOR, POR LO QUE ACTUALMENTE LA EDU ADELANTA PROCESO DE REESTRUCTURACIÓN Y NUEVA CONTRATACIÓN DE OBRA PARA ESTE TERRITORIO, (BARRIO TRECE DE NOVIEMBRE, SECTOR LA PRIMAVERA). UNA VEZ SE CULMINE EL NUEVO PROCESO DE CONTRATACIÓN, LA EDU DEBERÁ INFORMAR OPORTUNAMENTE PARA RETOMAR LAS ACTIVIDADES OBJETO DE ESTE CONTRATO. </t>
    </r>
    <r>
      <rPr>
        <b/>
        <sz val="9"/>
        <rFont val="Calibri"/>
        <family val="2"/>
        <scheme val="minor"/>
      </rPr>
      <t xml:space="preserve">JUNIO: </t>
    </r>
    <r>
      <rPr>
        <sz val="9"/>
        <rFont val="Calibri"/>
        <family val="2"/>
        <scheme val="minor"/>
      </rPr>
      <t xml:space="preserve">NO SE PRESENTAN AVANCES. </t>
    </r>
    <r>
      <rPr>
        <b/>
        <sz val="9"/>
        <rFont val="Calibri"/>
        <family val="2"/>
        <scheme val="minor"/>
      </rPr>
      <t xml:space="preserve">JULIO: </t>
    </r>
    <r>
      <rPr>
        <sz val="9"/>
        <rFont val="Calibri"/>
        <family val="2"/>
        <scheme val="minor"/>
      </rPr>
      <t xml:space="preserve">EL CONTRATO INTERADMINISTRATIVO 570 DE 2021, CELEBRADO ENTRE EL ISVIMED Y LA EDU, CONTINÚA SUSPENDIDO DESDE EL 5 DE MAYO DE 2022, MOMENTO EN QUE SE SUSCRIBIÓ EL ACTA DE SUSPENSIÓN CORRESPONDIENTE Y LAS CAUSALES AÚN NO SE SUPERAN. AL 30 DE JULIO DE 2022, LA EDU NO HA MANIFESTADO TENER NOVEDADES Y/O AVANCES RESPECTO A LAS DIFICULTADES CON EL CONTRATISTA DE OBRA, Y AL PROCESO DE REESTRUCTURACIÓN Y NUEVA CONTRATACIÓN DE OBRA PARA ESTE TERRITORIO, (BARRIO TRECE DE NOVIEMBRE, SECTOR LA PRIMAVERA). </t>
    </r>
    <r>
      <rPr>
        <b/>
        <sz val="9"/>
        <rFont val="Calibri"/>
        <family val="2"/>
        <scheme val="minor"/>
      </rPr>
      <t xml:space="preserve">AGOSTO: </t>
    </r>
    <r>
      <rPr>
        <sz val="9"/>
        <rFont val="Calibri"/>
        <family val="2"/>
        <scheme val="minor"/>
      </rPr>
      <t>EL CONTRATO INTERADMINISTRATIVO 570 DE 2021, CELEBRADO ENTRE EL ISVIMED Y LA EDU, CONTINÚA SUSPENDIDO DESDE EL 5 DE MAYO DE 2022, MOMENTO EN QUE SE SUSCRIBIÓ EL ACTA DE SUSPENSIÓN CORRESPONDIENTE Y LAS CAUSALES AÚN NO SE SUPERAN. AL 31 DE AGOSTO DE 2022, LA EDU NO HA MANIFESTADO TENER NOVEDADES Y/O AVANCES RESPECTO A LAS DIFICULTADES CON EL CONTRATISTA DE OBRA, Y AL PROCESO DE REESTRUCTURACIÓN Y NUEVA CONTRATACIÓN DE OBRA PARA ESTE TERRITORIO, (BARRIO TRECE DE NOVIEMBRE, SECTOR LA PRIMAVERA).</t>
    </r>
  </si>
  <si>
    <r>
      <rPr>
        <b/>
        <sz val="9"/>
        <rFont val="Calibri"/>
        <family val="2"/>
        <scheme val="minor"/>
      </rPr>
      <t>ENERO:</t>
    </r>
    <r>
      <rPr>
        <sz val="9"/>
        <rFont val="Calibri"/>
        <family val="2"/>
        <scheme val="minor"/>
      </rPr>
      <t xml:space="preserve">  EN EL MES DE ENERO NO SE OBTUVIERON RESOLUCIONES DE RECONOCIMIENTO EDIFICACIONES, SE ATENDIERON ACTAS DE OBSERVACIONES EN LA CURADURÍA SEGUNDA DE 19 CBML - 42 U/V, PENDIENTES DE RESOLUCIÓN Y DE RADICAR MAS EXPEDIENTES. </t>
    </r>
    <r>
      <rPr>
        <b/>
        <sz val="9"/>
        <rFont val="Calibri"/>
        <family val="2"/>
        <scheme val="minor"/>
      </rPr>
      <t xml:space="preserve">FEBRERO: </t>
    </r>
    <r>
      <rPr>
        <sz val="9"/>
        <rFont val="Calibri"/>
        <family val="2"/>
        <scheme val="minor"/>
      </rPr>
      <t xml:space="preserve">SE RECIBIERON RESOLUCIONES DE 19 CBML, 39 UNIDADES DE VIVIENDA Y PENDIENTES POR RADICAR 92 CBML, 180 UNIDADES DE VIVIENDA EN LA CURADURIA SEGUNDA Y EN LA CURADURIA CERO PENDIENTES POR RADICAR 37 CBML, 74 UNIDADES DE VIVIENDA, PARA UN TOTAL PENDIENTE POR RADICAR DE 129 CBML, 254 UNIDADES DE VIVIENDA. </t>
    </r>
    <r>
      <rPr>
        <b/>
        <sz val="9"/>
        <rFont val="Calibri"/>
        <family val="2"/>
        <scheme val="minor"/>
      </rPr>
      <t xml:space="preserve">MARZO: </t>
    </r>
    <r>
      <rPr>
        <sz val="9"/>
        <rFont val="Calibri"/>
        <family val="2"/>
        <scheme val="minor"/>
      </rPr>
      <t xml:space="preserve">NO SE OBTUVIERON RESOLUCIONES DE RECONOCIMIENTO EDIFICACIONES, SE RADICARON 73 CBML, 148 UNIDADES DE VIVIENDA EN LA CURADURIA SEGUNDA Y EN LA CURADURIA CERO 32 CBML, 64 UNIDADES DE VIVIENDA, PARA UN TOTAL DE RADICADOS DE 105 CBML, 212 UNIDADES DE VIVIENDA. </t>
    </r>
    <r>
      <rPr>
        <b/>
        <sz val="9"/>
        <rFont val="Calibri"/>
        <family val="2"/>
        <scheme val="minor"/>
      </rPr>
      <t xml:space="preserve">ABRIL: </t>
    </r>
    <r>
      <rPr>
        <sz val="9"/>
        <rFont val="Calibri"/>
        <family val="2"/>
        <scheme val="minor"/>
      </rPr>
      <t xml:space="preserve">NO SE OBTUVIERON RESOLUCIONES DE RECONOCIMIENTO EDIFICACIONES, SE RADICARON 49 CBML, 95 UNIDADES DE VIVIENDA EN LA CURADURIA SEGUNDA Y EN LA CURADURIA CERO 12 CBML, 27 UNIDADES DE VIVIENDA, PARA UN TOTAL DE RADICADOS DE 61 CBML, 122 UNIDADES DE VIVIENDA. </t>
    </r>
    <r>
      <rPr>
        <b/>
        <sz val="9"/>
        <rFont val="Calibri"/>
        <family val="2"/>
        <scheme val="minor"/>
      </rPr>
      <t xml:space="preserve">MAYO: </t>
    </r>
    <r>
      <rPr>
        <sz val="9"/>
        <rFont val="Calibri"/>
        <family val="2"/>
        <scheme val="minor"/>
      </rPr>
      <t xml:space="preserve">NO SE OBTUVIERON RESOLUCIONES DE RECONOCIMIENTO EDIFICACIONES, SE RADICARON 48 CBML, 98 UNIDADES DE VIVIENDA EN LA CURADURIA SEGUNDA Y EN LA CURADURIA CERO 14 CBML, 25 UNIDADES DE VIVIENDA, PARA UN TOTAL DE RADICADOS DE 62 CBML, 123 UNIDADES DE VIVIENDA. </t>
    </r>
    <r>
      <rPr>
        <b/>
        <sz val="9"/>
        <rFont val="Calibri"/>
        <family val="2"/>
        <scheme val="minor"/>
      </rPr>
      <t>JUNIO:</t>
    </r>
    <r>
      <rPr>
        <sz val="9"/>
        <rFont val="Calibri"/>
        <family val="2"/>
        <scheme val="minor"/>
      </rPr>
      <t xml:space="preserve"> NO SE OBTUVIERON RESOLUCIONES DE RECONOCIMIENTO EDIFICACIONES, SE RADICARON 56 CBML, 103 UNIDADES DE VIVIENDA EN LA CURADURIA SEGUNDA. </t>
    </r>
    <r>
      <rPr>
        <b/>
        <sz val="9"/>
        <rFont val="Calibri"/>
        <family val="2"/>
        <scheme val="minor"/>
      </rPr>
      <t xml:space="preserve">JULIO: </t>
    </r>
    <r>
      <rPr>
        <sz val="9"/>
        <rFont val="Calibri"/>
        <family val="2"/>
        <scheme val="minor"/>
      </rPr>
      <t xml:space="preserve">SE RECIBIERON RESOLUCIONES DE 53 CBML, 104 UNIDADES DE VIVIENDA DE LA CURADURIA CERO Y DE LA CURADURIA SEGUNDA SE RECIBIERON RESOLUCIONES DE 66 CBML, 133 UNIDADES DE VIVIENDA PARA UN TOTAL DE 119 CBML, 237 UNIDADES DE VIVIENDA. </t>
    </r>
    <r>
      <rPr>
        <b/>
        <sz val="9"/>
        <rFont val="Calibri"/>
        <family val="2"/>
        <scheme val="minor"/>
      </rPr>
      <t xml:space="preserve">AGOSTO: </t>
    </r>
    <r>
      <rPr>
        <sz val="9"/>
        <rFont val="Calibri"/>
        <family val="2"/>
        <scheme val="minor"/>
      </rPr>
      <t>NO SE OBTUVIERON RESOLUCIONES DE RECONOCIMIENTO EDIFICACIONES, SE RADICARON 45 CBML, 82 UNIDADES DE VIVIENDA EN LA CURADURIA SEGUNDA Y EN LA CURADURIA CERO 30 CBML, 68 UNIDADES DE VIVIENDA, PARA UN TOTAL DE RADICADOS DE 75 CBML, 150 UNIDADES DE VIVIENDA.</t>
    </r>
  </si>
  <si>
    <r>
      <rPr>
        <b/>
        <sz val="9"/>
        <rFont val="Calibri"/>
        <family val="2"/>
        <scheme val="minor"/>
      </rPr>
      <t xml:space="preserve">ENERO: </t>
    </r>
    <r>
      <rPr>
        <sz val="9"/>
        <rFont val="Calibri"/>
        <family val="2"/>
        <scheme val="minor"/>
      </rPr>
      <t xml:space="preserve">SE REPORTA UN TOTAL DE 7 UNIDADES PREDIALES CEDIDAS Y REGISTRADAS EFECTIVAMENTE A LOS BENEFICIARIOS DEL PROGRAMA DE TITULACIÓN DE BIENES FISCALES URBANOS CORRESPONDIENTES A 2 RESOLUCIONES, DICHA INFORMACIÓN SE ENCUENTRA CONSOLIDADA EN EL FORMATO DE GEORREFERENCIACIÓN QUE SE ADJUNTA EN ESTE REGISTRO. </t>
    </r>
    <r>
      <rPr>
        <b/>
        <sz val="9"/>
        <rFont val="Calibri"/>
        <family val="2"/>
        <scheme val="minor"/>
      </rPr>
      <t xml:space="preserve">FEBRERO: </t>
    </r>
    <r>
      <rPr>
        <sz val="9"/>
        <rFont val="Calibri"/>
        <family val="2"/>
        <scheme val="minor"/>
      </rPr>
      <t xml:space="preserve">SE REPORTA UN TOTAL DE 5 UNIDADES PREDIALES CEDIDAS Y REGISTRADAS EFECTIVAMENTE CORRESPONDIENTES A 2 RESOLUCIONES. </t>
    </r>
    <r>
      <rPr>
        <b/>
        <sz val="9"/>
        <rFont val="Calibri"/>
        <family val="2"/>
        <scheme val="minor"/>
      </rPr>
      <t xml:space="preserve">MARZO: SE </t>
    </r>
    <r>
      <rPr>
        <sz val="9"/>
        <rFont val="Calibri"/>
        <family val="2"/>
        <scheme val="minor"/>
      </rPr>
      <t xml:space="preserve">REPORTA UN TOTAL DE 4 UNIDADES PREDIALES CEDIDAS Y REGISTRADAS EFECTIVAMENTE A LOS BENEFICIARIOS DEL PROGRAMA DE TITULACIÓN DE BIENES FISCALES URBANOS CORRESPONDIENTES A 2 RESOLUCIONES. </t>
    </r>
    <r>
      <rPr>
        <b/>
        <sz val="9"/>
        <rFont val="Calibri"/>
        <family val="2"/>
        <scheme val="minor"/>
      </rPr>
      <t xml:space="preserve">ABRIL: </t>
    </r>
    <r>
      <rPr>
        <sz val="9"/>
        <rFont val="Calibri"/>
        <family val="2"/>
        <scheme val="minor"/>
      </rPr>
      <t xml:space="preserve">REPORTAMOS UN TOTAL DE 7 UNIDADES PREDIALES CEDIDAS Y REGISTRADAS EFECTIVAMENTE A LOS BENEFICIARIOS DEL PROGRAMA DE TITULACIÓN DE BIENES FISCALES URBANOS CORRESPONDIENTES A 2 RESOLUCIONES. </t>
    </r>
    <r>
      <rPr>
        <b/>
        <sz val="9"/>
        <rFont val="Calibri"/>
        <family val="2"/>
        <scheme val="minor"/>
      </rPr>
      <t xml:space="preserve">MAYO: </t>
    </r>
    <r>
      <rPr>
        <sz val="9"/>
        <rFont val="Calibri"/>
        <family val="2"/>
        <scheme val="minor"/>
      </rPr>
      <t xml:space="preserve">REPORTAMOS UN TOTAL DE 9 UNIDADES PREDIALES CEDIDAS Y REGISTRADAS EFECTIVAMENTE A LOS BENEFICIARIOS DEL PROGRAMA DE TITULACIÓN DE BIENES FISCALES URBANOS CORRESPONDIENTES A 3 RESOLUCIONES. </t>
    </r>
    <r>
      <rPr>
        <b/>
        <sz val="9"/>
        <rFont val="Calibri"/>
        <family val="2"/>
        <scheme val="minor"/>
      </rPr>
      <t>JUNIO:</t>
    </r>
    <r>
      <rPr>
        <sz val="9"/>
        <rFont val="Calibri"/>
        <family val="2"/>
        <scheme val="minor"/>
      </rPr>
      <t xml:space="preserve"> REPORTAMOS UN TOTAL DE 28 UNIDADES PREDIALES CEDIDAS Y REGISTRADAS EFECTIVAMENTE A LOS BENEFICIARIOS DEL PROGRAMA DE TITULACIÓN DE BIENES FISCALES URBANOS CORRESPONDIENTES A 10 RESOLUCIONES. </t>
    </r>
    <r>
      <rPr>
        <b/>
        <sz val="9"/>
        <rFont val="Calibri"/>
        <family val="2"/>
        <scheme val="minor"/>
      </rPr>
      <t xml:space="preserve">JULIO: </t>
    </r>
    <r>
      <rPr>
        <sz val="9"/>
        <rFont val="Calibri"/>
        <family val="2"/>
        <scheme val="minor"/>
      </rPr>
      <t xml:space="preserve">REPORTAMOS UN TOTAL DE 31 UNIDADES PREDIALES CEDIDAS Y REGISTRADAS EFECTIVAMENTE A LOS BENEFICIARIOS DEL PROGRAMA DE TITULACIÓN DE BIENES FISCALES URBANOS CORRESPONDIENTES A 11 RESOLUCIONES. </t>
    </r>
    <r>
      <rPr>
        <b/>
        <sz val="9"/>
        <rFont val="Calibri"/>
        <family val="2"/>
        <scheme val="minor"/>
      </rPr>
      <t xml:space="preserve">AGOSTO: </t>
    </r>
    <r>
      <rPr>
        <sz val="9"/>
        <rFont val="Calibri"/>
        <family val="2"/>
        <scheme val="minor"/>
      </rPr>
      <t>REPORTAMOS UN TOTAL DE 36 UNIDADES PREDIALES CEDIDAS Y REGISTRADAS EFECTIVAMENTE A LOS BENEFICIARIOS DEL PROGRAMA DE TITULACIÓN DE BIENES FISCALES URBANOS CORRESPONDIENTES A 11 RESOLUCIONES</t>
    </r>
  </si>
  <si>
    <r>
      <rPr>
        <b/>
        <sz val="9"/>
        <rFont val="Calibri"/>
        <family val="2"/>
      </rPr>
      <t>ENERO:</t>
    </r>
    <r>
      <rPr>
        <sz val="9"/>
        <rFont val="Calibri"/>
        <family val="2"/>
      </rPr>
      <t xml:space="preserve"> NO SE REALIZARON ENTREGAS DE VIVIENDA EN NINGUNA MODALIDAD, YA QUE NO SE PRESENTARON VIABILIDADES JURÍDICA POR PARTE DE LA SUBDIRECCIÓN JURÍDICA Y VIABILIDAD TÉCNICA POR PARTE DE LA SUBDIRECCIÓN DE DOTACIÓN. </t>
    </r>
    <r>
      <rPr>
        <b/>
        <sz val="9"/>
        <rFont val="Calibri"/>
        <family val="2"/>
      </rPr>
      <t xml:space="preserve">FEBRERO: </t>
    </r>
    <r>
      <rPr>
        <sz val="9"/>
        <rFont val="Calibri"/>
        <family val="2"/>
      </rPr>
      <t xml:space="preserve">SE REALIZO LA ENTREGA DE SEIS (6) UNIDADES DE VIVIENDA, EN LA MODALIDAD DE VIVIENDA USADA. DE LAS CUALES CUATRO (4) PERTENECEN A LA POBLACION REASENTADA POR OBRA PUBLICA Y DOS (2) A LA POBLACION DE RIESGO Y/O DESASTRE. ES IMPORTANTE ACLARAR QUE PARA ESTE MES ESTAS VIVIENDAS SON LAS UNICAS QUE CONTABAN CON VIABILIDAD JURIDICA. </t>
    </r>
    <r>
      <rPr>
        <b/>
        <sz val="9"/>
        <rFont val="Calibri"/>
        <family val="2"/>
      </rPr>
      <t xml:space="preserve">MARZO: </t>
    </r>
    <r>
      <rPr>
        <sz val="9"/>
        <rFont val="Calibri"/>
        <family val="2"/>
      </rPr>
      <t xml:space="preserve">SE REALIZO LA ENTREGA DE CATORCE (14) UNIDADES DE VIVIENDA, EN LA MODALIDAD DE VIVIENDA USADA, PERTENECIENTES A LA POBLACION DE REASENTAMIENTO POR OBRA PÚBLICA. ES IMPORTANTE ACLARAR QUE PARA ESTE MES ESTAS VIVIENDAS SON LAS UNICAS QUE CONTABAN CON VIABILIDAD JURIDICA POR PARTE DE LA SUBDIRECCION JURIDICA Y VIABILIDAD TECNICA POR PARTE DE LA SUBDIRECCION DE DOTACION. </t>
    </r>
    <r>
      <rPr>
        <b/>
        <sz val="9"/>
        <rFont val="Calibri"/>
        <family val="2"/>
      </rPr>
      <t xml:space="preserve">ABRIL: </t>
    </r>
    <r>
      <rPr>
        <sz val="9"/>
        <rFont val="Calibri"/>
        <family val="2"/>
      </rPr>
      <t xml:space="preserve">SE REALIZO LA ENTREGA DE TRES (3) UNIDADES DE VIVIENDA, EN LA MODALIDAD DE VIVIENDA USADA, PERTENECIENTES A LA POBLACION DE REASENTAMIENTO POR OBRA PÚBLICA. </t>
    </r>
    <r>
      <rPr>
        <b/>
        <sz val="9"/>
        <rFont val="Calibri"/>
        <family val="2"/>
      </rPr>
      <t xml:space="preserve">MAYO: </t>
    </r>
    <r>
      <rPr>
        <sz val="9"/>
        <rFont val="Calibri"/>
        <family val="2"/>
      </rPr>
      <t xml:space="preserve">SE REALIZO LA ENTREGA DE (10) UNIDADES DE VIVIENDA, LA CUALES CORRESPONDEN EN LA MODALIDAD DE VIVIENDA USADA NUEVE (9), PERTENECIENTES A LA POBLACION DE REASENTAMIENTO POR OBRA PÚBLICA Y EN LA MODALIDAD DE VIVIENDA NUEVA (1) DE LA POBLACION DESPLAZADA PROGRAMA NACIONAL DE VIVIENDA GRATIS. ES IMPORTANTE ACLARAR QUE PARA ESTE MES ESTAS VIVIENDAS SON LAS UNICAS QUE CONTABAN CON VIABILIDAD JURIDICA POR PARTE DE LA SUBDIRECCION JURIDICA Y VIABILIDAD TECNICA POR PARTE DE LA SUBDIRECCION DE DOTACION. </t>
    </r>
    <r>
      <rPr>
        <b/>
        <sz val="9"/>
        <rFont val="Calibri"/>
        <family val="2"/>
      </rPr>
      <t xml:space="preserve">JUNIO: </t>
    </r>
    <r>
      <rPr>
        <sz val="9"/>
        <rFont val="Calibri"/>
        <family val="2"/>
      </rPr>
      <t xml:space="preserve">SE REALIZO LA ENTREGA DE CUATRO (4) UNIDADES DE VIVIENDA, LAS CUALES CORRESPONDEN A LA MODALIDAD DE VIVIENDA USADA, PERTENECIENTES A LA POBLACION DE REASENTAMIENTO POR OBRA PÚBLICA, ADEMÁS, MEDIANTE CORREO ELECTRONICO DEL DIA 23 DE JUNIO DE 2022 SE INFORMA DE 360 BENEFICIARIOS DEL SUBSIDIO MUNICIPAL, CUYO DESEMBOLSO SE REALIZÓ EN 2020, 2021 Y 2022 EN PROYECTOS PRIVADOS, PARA EL RESPECTIVO PROCEDIMIENTO. </t>
    </r>
    <r>
      <rPr>
        <b/>
        <sz val="9"/>
        <rFont val="Calibri"/>
        <family val="2"/>
      </rPr>
      <t xml:space="preserve">JULIO: </t>
    </r>
    <r>
      <rPr>
        <sz val="9"/>
        <rFont val="Calibri"/>
        <family val="2"/>
      </rPr>
      <t xml:space="preserve">SE REALIZO LA ENTREGA DE TRES (3) UNIDADES DE VIVIENDA, DE LAS CUALES UNA (1) CORRESPONDE A LA MODALIDAD DE VIVIENDA NUEVA, PERTENECIENTE A LA POBLACIÓN DESPLAZADA VIVIENDAS GRATIS Y DOS (2) A LA POBLACIÓN REASENTADA POR OBRA PÚBLICA EN LA MODALIDAD DE VIVIENDA USADA. ES IMPORTANTE ACLARAR QUE PARA ESTE MES ESTAS VIVIENDAS SON LAS UNICAS QUE CONTABAN CON VIABILIDAD JURIDICA POR PARTE DE LA SUBDIRECCION JURIDICA Y VIABILIDAD TECNICA POR PARTE DE LA SUBDIRECCION DE DOTACION, POR LO TANTO SE PUDO EFECTUAR SU ENTREGA SATISFACTORIAMENTE. </t>
    </r>
    <r>
      <rPr>
        <b/>
        <sz val="9"/>
        <rFont val="Calibri"/>
        <family val="2"/>
      </rPr>
      <t xml:space="preserve">AGOSTO: </t>
    </r>
    <r>
      <rPr>
        <sz val="9"/>
        <rFont val="Calibri"/>
        <family val="2"/>
      </rPr>
      <t>LA SUBDIRECCIÓN POBLACIONAL INFORMA MEDIANTE EL PROCESO DE GESTIÓN SOCIAL EN EL INDICADOR DE GESTIÓN GS-04 QUE PARA EL MES DE AGOSTO SE REALIZO LA ENTREGA DE SIETE (7) UNIDADES DE VIVIENDA, DE LAS CUALES TRES (3) CORRESPONDEN A LA MODALIDAD DE VIVIENDA NUEVA, PERTENECIENTES A LA POBLACIÓN DESPLAZADA VIVIENDAS GRATIS Y CUATRO (4) A LA POBLACIÓN REASENTADA POR OBRA PÚBLICA EN LA MODALIDAD DE VIVIENDA USADA. ES IMPORTANTE ACLARAR QUE PARA ESTE MES ESTAS VIVIENDAS SON LAS UNICAS QUE CONTABAN CON VIABILIDAD JURIDICA POR PARTE DE LA SUBDIRECCION JURIDICA Y VIABILIDAD TECNICA POR PARTE DE LA SUBDIRECCION DE DOTACION, POR LO TANTO SE PUDO EFECTUAR SU ENTREGA SATISFACTORIAMENTE.</t>
    </r>
  </si>
  <si>
    <r>
      <rPr>
        <b/>
        <sz val="9"/>
        <rFont val="Calibri"/>
        <family val="2"/>
      </rPr>
      <t xml:space="preserve">ENERO: </t>
    </r>
    <r>
      <rPr>
        <sz val="9"/>
        <rFont val="Calibri"/>
        <family val="2"/>
      </rPr>
      <t xml:space="preserve">EL EQUIPO TÉCNICO DE MEJORAMIENTO RECIBIÓ LAS SIGUIENTES EJECUCIONES: • POAI RESOLUCIÓN 418 – 2021: QUINCE (15) UNIDADES DE VIVIENDA MEJORADAS (PARA POBLACIÓN JÓVENES – CONVENIO CI 455 – 2021 VIVA). RESOLUCIÓN 448 – 2021: ONCE (11) UNIDADES DE VIVIENDA MEJORADAS (PARA POBLACIÓN GENERAL – CONVENIO CI 455 – 2021 VIVA). TOTAL POAI: 26. PP: RESOLUCIÓN 425 – 2021: CATORCE (14) UNIDADES DE VIVIENDA MEJORADAS (EN COMUNA 16). RESOLUCIÓN 450 – 2021: SEIS (6) UNIDADES DE VIVIENDA MEJORADAS (EN COMUNA 16). </t>
    </r>
    <r>
      <rPr>
        <b/>
        <sz val="9"/>
        <rFont val="Calibri"/>
        <family val="2"/>
      </rPr>
      <t xml:space="preserve">FEBRERO: SE </t>
    </r>
    <r>
      <rPr>
        <sz val="9"/>
        <rFont val="Calibri"/>
        <family val="2"/>
      </rPr>
      <t xml:space="preserve">RECIBIERON LAS SIGUIENTES RESOLUCIONES: OPERADOR CORALES: POAI RES 418: SE REPORTAN 12 BENEFICIARIOS, PP RES 912: SE REPORTA 1 BENEFICIARIO. OPERADOR SERPROAN POAI RES 448: SE REPORTAN 35 BENEFICIARIOS, RES 449: SE REPORTAN 3 BENEFICIARIOS, RES 911: SE REPORTAN 12 BENEFICIARIOS, OPERADOR COSEICO: PP RES 910: SE REPORTAN 4 BENEFICIARIOS, PARA UN REPORTE TOTAL DE 67 BENEFICIARIOS. ADICIONALMETE, LA SECRETARÍA DE GESTIÓN Y CONTROL TERRITORIAL INFORMA: QUE SE REALIZÓ LA CONEXIÓN DE 164 VIVIENDAS EN EL FRENTE DE HABILITACIÓN VIVIENDAS Y CONEXIONES EN ESTRATOS 1, 2 Y 3. SE TIENE UN CUMPLIMIENTO DEL 3% DE LA META ANUAL, Y DEL 55% DE LA META ACUMULADA DEL PROGRAMA CON 5.670 CONEXIONES. </t>
    </r>
    <r>
      <rPr>
        <b/>
        <sz val="9"/>
        <rFont val="Calibri"/>
        <family val="2"/>
      </rPr>
      <t xml:space="preserve">MARZO: </t>
    </r>
    <r>
      <rPr>
        <sz val="9"/>
        <rFont val="Calibri"/>
        <family val="2"/>
      </rPr>
      <t xml:space="preserve">FUERON ENTREGADAS 204 SOLUCIONES DE MEJORAMIENTO ASÍ: POAI RES 9: SE REPORTAN 5 BENEFICIARIOS, RES 10: SE REPORTAN 33 BENEFICIARIOS. PP RES 425: SE REPORTA 2 BENEFICIARIOS, RES 418: SE REPORTA 18 BENEFICIARIOS. OPERADOR SERPROAN POAI RES 6: SE REPORTAN 17 BENEFICIARIOS, RES 11: SE REPORTAN 10 BENEFICIARIOS, RES 448: SE REPORTAN 20 BENEFICIARIOS, RES 449: SE REPORTAN 57 BENEFICIARIOS, RES 911: SE REPORTAN 36 BENEFICIARIOS, PP RES 450: SE REPORTA 1 BENEFICIARIO. OPERADOR COSEICO PP RES 910: SE REPORTAN 5 BENEFICIARIOS. </t>
    </r>
    <r>
      <rPr>
        <b/>
        <sz val="9"/>
        <rFont val="Calibri"/>
        <family val="2"/>
      </rPr>
      <t>ABRIL:</t>
    </r>
    <r>
      <rPr>
        <sz val="9"/>
        <rFont val="Calibri"/>
        <family val="2"/>
      </rPr>
      <t xml:space="preserve"> FUERON RECIBIDAS POR EL EQUIPO DE MEJORAMIENTO LAS SIGUIENTES EJECUCIONES: PRESUPUESTO POAI RES 1005: SE REPORTAN 32 BENEFICIARIOS, RES 418: SE REPORTA 15 BENEFICIARIOS OPERADOR CORALES Y PRESUPUESTO POAI RES 448: SE REPORTAN 13 BENEFICIARIOS, RES 449: SE REPORTAN 53 BENEFICIARIOS, RES 911: SE REPORTAN 28 BENEFICIARIOS, RES 1006: SE REPORTAN 4 BENEFICIARIOS, RES 1007: SE REPORTAN 7 BENEFICIARIOS Y PRESUPUESTO PP RES 913: SE REPORTA 2 BENEFICIARIO OPERADOR SERPROAN, PARA UN REPORTE TOTAL DE 154 BENEFICIARIOS. </t>
    </r>
    <r>
      <rPr>
        <b/>
        <sz val="9"/>
        <rFont val="Calibri"/>
        <family val="2"/>
      </rPr>
      <t xml:space="preserve">MAYO: </t>
    </r>
    <r>
      <rPr>
        <sz val="9"/>
        <rFont val="Calibri"/>
        <family val="2"/>
      </rPr>
      <t xml:space="preserve">845 FAMILIAS SUPERAN DÉFICIT CUALITATIVO ASÍ: LA SUBDIRECCIÓN DOTACIÓN INFORMA MEDIANTE EL PROCESO DE GESTIÓN DE DESARROLLO DE SOLUCIONES HABITACIONALES EN EL INDICADOR DE GESTIÓN GDS-03 QUE PARA EL MES DE MAYO FUERON EJECUTADOS Y RECIBIDOS POR EL EQUIPO DE MEJORAMIENTO 132 MEJORAMIENTOS DE VIVIENDA ASÍ: OPERADOR: CORALES POAI 2021 RES 1005 (34) BENEFICIARIOS, POAI 2022 RES 65: (12) BENEFICIARIOS, OPERADOR: SERPROAN, POAI 2021 RES 448: (6) BENEFICIARIOS, RES 449: (14) BENEFICIARIOS, RES 911: (12) BENEFICIARIOS, RES 1006: (2) BENEFICIARIOS, RES 1007: (10) BENEFICIARIOS, POAI 2022, RES 64: (33) BENEFICIARIOS, RES 69: (9) BENEFICIARIOS. RESUMIENDO VIGENCIA 2021 (78) BENEFICIARIOS Y VIGENCIA 2022 (54) BENEFICIARIOS. LA VARIABLE HOGARES QUE ACCEDEN A SOLUCIONES DE AGUA Y SANEAMIENTO BÁSICO POR EL PROGRAMA CONEXIONES POR LA VIDA CON CORTE A 30 DE ABRIL FUERON REPORTADOS 713 POR LA SGYCT. </t>
    </r>
    <r>
      <rPr>
        <b/>
        <sz val="9"/>
        <rFont val="Calibri"/>
        <family val="2"/>
      </rPr>
      <t>JUNIO:</t>
    </r>
    <r>
      <rPr>
        <sz val="9"/>
        <rFont val="Calibri"/>
        <family val="2"/>
      </rPr>
      <t xml:space="preserve">824 FAMILIAS SUPERAN DÉFICIT CUALITATIVO ASÍ: LA SUBDIRECCIÓN DOTACIÓN INFORMA MEDIANTE EL PROCESO DE GESTIÓN DE DESARROLLO DE SOLUCIONES HABITACIONALES EN EL INDICADOR DE GESTIÓN GDS-03 QUE PARA EL MES DE JUNIO FUERON RECIBIDOS 111 MEJORAMIENTOS DE VIVIENDA. LA SECRETARÍA DE GESTIÓN Y CONTROL TERRITORIAL INFORMA QUE CON CORTE A 31 DE MAYO SE REALIZARON 713 CONEXIONES A SERVICIOS PÚBLICOS. </t>
    </r>
    <r>
      <rPr>
        <b/>
        <sz val="9"/>
        <rFont val="Calibri"/>
        <family val="2"/>
      </rPr>
      <t>JULIO</t>
    </r>
    <r>
      <rPr>
        <sz val="9"/>
        <rFont val="Calibri"/>
        <family val="2"/>
      </rPr>
      <t xml:space="preserve">: 132 FAMILIAS SUPERAN DÉFICIT CUALITATIVO. </t>
    </r>
    <r>
      <rPr>
        <b/>
        <sz val="9"/>
        <rFont val="Calibri"/>
        <family val="2"/>
      </rPr>
      <t xml:space="preserve">AGOSTO: </t>
    </r>
    <r>
      <rPr>
        <sz val="9"/>
        <rFont val="Calibri"/>
        <family val="2"/>
      </rPr>
      <t>501 FAMILIAS SUPERAN DÉFICIT CUALITATIVO ASÍ: LA SUBDIRECCIÓN DOTACIÓN INFORMA MEDIANTE EL PROCESO DE GESTIÓN DE DESARROLLO DE SOLUCIONES HABITACIONALES EN EL INDICADOR DE GESTIÓN GDS-03 QUE PARA EL MES DE JUNIO FUERON RECIBIDOS 156 MEJORAMIENTOS DE VIVIENDA. LA SECRETARÍA DE GESTIÓN Y CONTROL TERRITORIAL INFORMA QUE CON CORTE A 31 DE JULIO SE REALIZARON 345 CONEXIONES A SERVICIOS PÚBLICOS.</t>
    </r>
  </si>
  <si>
    <t xml:space="preserve">Subdirección Planeación            Claudia Patricia Gòmez </t>
  </si>
  <si>
    <t>Subdirección Jurídica.             Beatriz Sánchez</t>
  </si>
  <si>
    <t>Subdirección Planeación               Julián Henao Zapata</t>
  </si>
  <si>
    <t>Subdirección Planeación.        Natalia Mejía</t>
  </si>
  <si>
    <t>Subdirección Jurídica.             Sandra Escudero</t>
  </si>
  <si>
    <t>Planeación - Claudia Gómez</t>
  </si>
  <si>
    <t>John Mario Saldarriaga Gallego</t>
  </si>
  <si>
    <t>Subdirector de Planeación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</si>
</sst>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quot;$&quot;#,##0"/>
    <numFmt numFmtId="166" formatCode="0.0%"/>
  </numFmts>
  <fonts count="38" x14ac:knownFonts="1">
    <font>
      <sz val="12"/>
      <color theme="1"/>
      <name val="Calibri"/>
      <family val="2"/>
      <scheme val="minor"/>
    </font>
    <font>
      <sz val="12"/>
      <color theme="1"/>
      <name val="Calibri"/>
      <family val="2"/>
      <scheme val="minor"/>
    </font>
    <font>
      <b/>
      <sz val="12"/>
      <color theme="1"/>
      <name val="Calibri"/>
      <family val="2"/>
      <scheme val="minor"/>
    </font>
    <font>
      <b/>
      <sz val="26"/>
      <color theme="1"/>
      <name val="Calibri"/>
      <family val="2"/>
      <scheme val="minor"/>
    </font>
    <font>
      <b/>
      <sz val="16"/>
      <color theme="1"/>
      <name val="Calibri"/>
      <family val="2"/>
      <scheme val="minor"/>
    </font>
    <font>
      <b/>
      <sz val="16"/>
      <name val="Calibri"/>
      <family val="2"/>
      <scheme val="minor"/>
    </font>
    <font>
      <sz val="9"/>
      <color theme="1"/>
      <name val="Calibri"/>
      <family val="2"/>
      <scheme val="minor"/>
    </font>
    <font>
      <b/>
      <sz val="10"/>
      <color theme="1"/>
      <name val="Calibri"/>
      <family val="2"/>
      <scheme val="minor"/>
    </font>
    <font>
      <b/>
      <sz val="9"/>
      <color theme="1"/>
      <name val="Calibri"/>
      <family val="2"/>
      <scheme val="minor"/>
    </font>
    <font>
      <b/>
      <sz val="14"/>
      <color theme="0" tint="-0.249977111117893"/>
      <name val="Calibri"/>
      <family val="2"/>
      <scheme val="minor"/>
    </font>
    <font>
      <b/>
      <sz val="14"/>
      <color theme="0"/>
      <name val="Calibri"/>
      <family val="2"/>
      <scheme val="minor"/>
    </font>
    <font>
      <b/>
      <sz val="16"/>
      <color theme="0"/>
      <name val="Calibri"/>
      <family val="2"/>
      <scheme val="minor"/>
    </font>
    <font>
      <b/>
      <sz val="9"/>
      <color theme="0"/>
      <name val="Calibri"/>
      <family val="2"/>
      <scheme val="minor"/>
    </font>
    <font>
      <b/>
      <sz val="9"/>
      <color theme="0" tint="-0.249977111117893"/>
      <name val="Calibri"/>
      <family val="2"/>
      <scheme val="minor"/>
    </font>
    <font>
      <b/>
      <sz val="9"/>
      <color theme="0" tint="-0.14999847407452621"/>
      <name val="Calibri"/>
      <family val="2"/>
      <scheme val="minor"/>
    </font>
    <font>
      <b/>
      <sz val="9"/>
      <color rgb="FFFFFFFF"/>
      <name val="Calibri"/>
      <family val="2"/>
    </font>
    <font>
      <sz val="10"/>
      <color indexed="8"/>
      <name val="Arial"/>
      <family val="2"/>
    </font>
    <font>
      <b/>
      <sz val="10"/>
      <color theme="1" tint="0.249977111117893"/>
      <name val="Calibri Light"/>
      <family val="1"/>
      <scheme val="major"/>
    </font>
    <font>
      <sz val="10"/>
      <color theme="1" tint="0.249977111117893"/>
      <name val="Calibri Light"/>
      <family val="1"/>
      <scheme val="major"/>
    </font>
    <font>
      <sz val="10"/>
      <color theme="1"/>
      <name val="Calibri Light"/>
      <family val="1"/>
      <scheme val="major"/>
    </font>
    <font>
      <sz val="9"/>
      <name val="Calibri"/>
      <family val="2"/>
      <scheme val="minor"/>
    </font>
    <font>
      <sz val="9"/>
      <color rgb="FF000000"/>
      <name val="Calibri"/>
      <family val="2"/>
    </font>
    <font>
      <b/>
      <sz val="9"/>
      <name val="Calibri"/>
      <family val="2"/>
      <scheme val="minor"/>
    </font>
    <font>
      <sz val="8"/>
      <color rgb="FF000000"/>
      <name val="Calibri"/>
      <family val="2"/>
    </font>
    <font>
      <sz val="9"/>
      <name val="Calibri"/>
      <family val="2"/>
    </font>
    <font>
      <b/>
      <sz val="9"/>
      <name val="Calibri"/>
      <family val="2"/>
    </font>
    <font>
      <sz val="10"/>
      <color rgb="FF404040"/>
      <name val="Cambria"/>
      <family val="1"/>
    </font>
    <font>
      <b/>
      <sz val="10"/>
      <color indexed="8"/>
      <name val="Calibri Light"/>
      <family val="1"/>
      <scheme val="major"/>
    </font>
    <font>
      <b/>
      <sz val="9"/>
      <color indexed="8"/>
      <name val="Calibri Light"/>
      <family val="1"/>
      <scheme val="major"/>
    </font>
    <font>
      <sz val="11"/>
      <name val="Calibri"/>
      <family val="2"/>
      <scheme val="minor"/>
    </font>
    <font>
      <sz val="10"/>
      <color theme="1"/>
      <name val="Calibri"/>
      <family val="2"/>
      <scheme val="minor"/>
    </font>
    <font>
      <b/>
      <sz val="14"/>
      <color theme="1"/>
      <name val="Calibri"/>
      <family val="2"/>
      <scheme val="minor"/>
    </font>
    <font>
      <sz val="12"/>
      <color theme="1" tint="0.499984740745262"/>
      <name val="Calibri"/>
      <family val="2"/>
      <scheme val="minor"/>
    </font>
    <font>
      <sz val="7"/>
      <color theme="1"/>
      <name val="Calibri"/>
      <family val="2"/>
      <scheme val="minor"/>
    </font>
    <font>
      <sz val="9"/>
      <color rgb="FF000000"/>
      <name val="Calibri"/>
      <family val="2"/>
      <scheme val="minor"/>
    </font>
    <font>
      <sz val="10"/>
      <color rgb="FF000000"/>
      <name val="Calibri Light"/>
      <family val="1"/>
      <scheme val="major"/>
    </font>
    <font>
      <b/>
      <sz val="9"/>
      <color indexed="81"/>
      <name val="Tahoma"/>
      <family val="2"/>
    </font>
    <font>
      <sz val="8"/>
      <name val="Calibri"/>
      <family val="2"/>
    </font>
  </fonts>
  <fills count="17">
    <fill>
      <patternFill patternType="none"/>
    </fill>
    <fill>
      <patternFill patternType="gray125"/>
    </fill>
    <fill>
      <patternFill patternType="solid">
        <fgColor theme="0"/>
        <bgColor indexed="64"/>
      </patternFill>
    </fill>
    <fill>
      <patternFill patternType="solid">
        <fgColor theme="2" tint="-0.499984740745262"/>
        <bgColor indexed="64"/>
      </patternFill>
    </fill>
    <fill>
      <patternFill patternType="solid">
        <fgColor rgb="FF00B0F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0AD093"/>
        <bgColor indexed="64"/>
      </patternFill>
    </fill>
    <fill>
      <patternFill patternType="solid">
        <fgColor rgb="FFFFFF00"/>
        <bgColor indexed="64"/>
      </patternFill>
    </fill>
    <fill>
      <patternFill patternType="solid">
        <fgColor theme="0" tint="-0.499984740745262"/>
        <bgColor indexed="64"/>
      </patternFill>
    </fill>
    <fill>
      <patternFill patternType="solid">
        <fgColor rgb="FFFF000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rgb="FF92D050"/>
        <bgColor indexed="64"/>
      </patternFill>
    </fill>
    <fill>
      <patternFill patternType="solid">
        <fgColor theme="7" tint="0.5999938962981048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top style="medium">
        <color theme="0"/>
      </top>
      <bottom/>
      <diagonal/>
    </border>
    <border>
      <left/>
      <right/>
      <top style="hair">
        <color theme="0"/>
      </top>
      <bottom style="hair">
        <color theme="0"/>
      </bottom>
      <diagonal/>
    </border>
    <border>
      <left style="thin">
        <color theme="0"/>
      </left>
      <right style="thin">
        <color theme="0"/>
      </right>
      <top style="thin">
        <color theme="0"/>
      </top>
      <bottom style="thin">
        <color theme="0"/>
      </bottom>
      <diagonal/>
    </border>
    <border>
      <left style="thin">
        <color theme="0"/>
      </left>
      <right/>
      <top style="thin">
        <color indexed="64"/>
      </top>
      <bottom style="thin">
        <color indexed="64"/>
      </bottom>
      <diagonal/>
    </border>
    <border>
      <left style="thin">
        <color auto="1"/>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9" fontId="1" fillId="0" borderId="0" applyFont="0" applyFill="0" applyBorder="0" applyAlignment="0" applyProtection="0"/>
    <xf numFmtId="0" fontId="16" fillId="0" borderId="0"/>
  </cellStyleXfs>
  <cellXfs count="186">
    <xf numFmtId="0" fontId="0" fillId="0" borderId="0" xfId="0"/>
    <xf numFmtId="49" fontId="2" fillId="2" borderId="1" xfId="0" applyNumberFormat="1" applyFont="1" applyFill="1" applyBorder="1" applyAlignment="1">
      <alignment vertical="center"/>
    </xf>
    <xf numFmtId="49" fontId="0" fillId="2" borderId="0" xfId="0" applyNumberFormat="1" applyFill="1" applyAlignment="1">
      <alignment horizontal="center"/>
    </xf>
    <xf numFmtId="0" fontId="0" fillId="2" borderId="0" xfId="0" applyFill="1"/>
    <xf numFmtId="0" fontId="0" fillId="2" borderId="0" xfId="0" applyFill="1" applyAlignment="1">
      <alignment horizontal="center"/>
    </xf>
    <xf numFmtId="49" fontId="4" fillId="2" borderId="0" xfId="0" applyNumberFormat="1" applyFont="1" applyFill="1" applyAlignment="1">
      <alignment vertical="center"/>
    </xf>
    <xf numFmtId="10" fontId="4" fillId="2" borderId="0" xfId="0" applyNumberFormat="1" applyFont="1" applyFill="1" applyAlignment="1">
      <alignment vertical="center"/>
    </xf>
    <xf numFmtId="49" fontId="2" fillId="2" borderId="0" xfId="0" applyNumberFormat="1" applyFont="1" applyFill="1" applyAlignment="1">
      <alignment horizontal="left" vertical="center" wrapText="1"/>
    </xf>
    <xf numFmtId="0" fontId="6" fillId="2" borderId="0" xfId="0" applyFont="1" applyFill="1" applyAlignment="1">
      <alignment horizontal="left" vertical="center" wrapText="1"/>
    </xf>
    <xf numFmtId="49" fontId="7" fillId="2" borderId="0" xfId="0" applyNumberFormat="1" applyFont="1" applyFill="1" applyAlignment="1">
      <alignment vertical="center"/>
    </xf>
    <xf numFmtId="49" fontId="8" fillId="2" borderId="0" xfId="0" applyNumberFormat="1" applyFont="1" applyFill="1" applyAlignment="1">
      <alignment vertical="center"/>
    </xf>
    <xf numFmtId="49" fontId="2" fillId="2" borderId="0" xfId="0" applyNumberFormat="1" applyFont="1" applyFill="1" applyAlignment="1">
      <alignment vertical="center" wrapText="1"/>
    </xf>
    <xf numFmtId="0" fontId="0" fillId="2" borderId="0" xfId="0" applyFill="1" applyAlignment="1">
      <alignment horizontal="left" vertical="center"/>
    </xf>
    <xf numFmtId="49" fontId="8" fillId="3" borderId="2" xfId="0" applyNumberFormat="1" applyFont="1" applyFill="1" applyBorder="1" applyAlignment="1">
      <alignment horizontal="left" vertical="center"/>
    </xf>
    <xf numFmtId="49" fontId="8" fillId="3" borderId="3" xfId="0" applyNumberFormat="1" applyFont="1" applyFill="1" applyBorder="1" applyAlignment="1">
      <alignment horizontal="left" vertical="center"/>
    </xf>
    <xf numFmtId="49" fontId="4" fillId="3" borderId="3" xfId="0" applyNumberFormat="1" applyFont="1" applyFill="1" applyBorder="1" applyAlignment="1">
      <alignment horizontal="left" vertical="center"/>
    </xf>
    <xf numFmtId="49" fontId="9" fillId="3" borderId="3" xfId="0" applyNumberFormat="1" applyFont="1" applyFill="1" applyBorder="1" applyAlignment="1">
      <alignment horizontal="center" vertical="center"/>
    </xf>
    <xf numFmtId="0" fontId="11" fillId="3" borderId="4" xfId="0" applyFont="1" applyFill="1" applyBorder="1" applyAlignment="1" applyProtection="1">
      <alignment horizontal="center" vertical="center" wrapText="1"/>
      <protection locked="0"/>
    </xf>
    <xf numFmtId="0" fontId="12" fillId="4" borderId="1" xfId="0" applyFont="1" applyFill="1" applyBorder="1" applyAlignment="1" applyProtection="1">
      <alignment horizontal="center" vertical="center" wrapText="1"/>
      <protection locked="0"/>
    </xf>
    <xf numFmtId="10" fontId="12" fillId="4" borderId="1" xfId="0" applyNumberFormat="1" applyFont="1" applyFill="1" applyBorder="1" applyAlignment="1" applyProtection="1">
      <alignment horizontal="center" vertical="center" wrapText="1"/>
      <protection locked="0"/>
    </xf>
    <xf numFmtId="0" fontId="15" fillId="4"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lignment horizontal="justify" vertical="center" wrapText="1"/>
    </xf>
    <xf numFmtId="0" fontId="19" fillId="0" borderId="7" xfId="0" applyFont="1" applyBorder="1" applyAlignment="1">
      <alignment horizontal="center" vertical="center"/>
    </xf>
    <xf numFmtId="9" fontId="6" fillId="0" borderId="1" xfId="1" applyFont="1" applyFill="1" applyBorder="1" applyAlignment="1" applyProtection="1">
      <alignment horizontal="center" vertical="center"/>
    </xf>
    <xf numFmtId="0" fontId="6" fillId="0" borderId="1" xfId="0" applyFont="1" applyBorder="1" applyAlignment="1">
      <alignment horizontal="center" vertical="center"/>
    </xf>
    <xf numFmtId="9" fontId="6" fillId="6" borderId="1" xfId="1" applyFont="1" applyFill="1" applyBorder="1" applyAlignment="1" applyProtection="1">
      <alignment horizontal="center" vertical="center"/>
    </xf>
    <xf numFmtId="9" fontId="6" fillId="7" borderId="1" xfId="1" applyFont="1" applyFill="1" applyBorder="1" applyAlignment="1">
      <alignment horizontal="center" vertical="center"/>
    </xf>
    <xf numFmtId="9" fontId="6" fillId="0" borderId="1" xfId="1" applyFont="1" applyBorder="1" applyAlignment="1" applyProtection="1">
      <alignment horizontal="center" vertical="center"/>
    </xf>
    <xf numFmtId="9" fontId="21" fillId="2" borderId="1" xfId="1" applyFont="1" applyFill="1" applyBorder="1" applyAlignment="1">
      <alignment horizontal="center" vertical="center" wrapText="1"/>
    </xf>
    <xf numFmtId="0" fontId="6" fillId="2" borderId="1" xfId="0" applyFont="1" applyFill="1" applyBorder="1" applyAlignment="1">
      <alignment horizontal="justify" vertical="center"/>
    </xf>
    <xf numFmtId="10" fontId="6" fillId="0" borderId="1" xfId="1" applyNumberFormat="1" applyFont="1" applyBorder="1" applyAlignment="1" applyProtection="1">
      <alignment horizontal="center" vertical="center"/>
    </xf>
    <xf numFmtId="164" fontId="6" fillId="2" borderId="1" xfId="0" applyNumberFormat="1" applyFont="1" applyFill="1" applyBorder="1" applyAlignment="1">
      <alignment horizontal="justify" vertical="center"/>
    </xf>
    <xf numFmtId="0" fontId="19" fillId="0" borderId="1" xfId="0" applyFont="1" applyBorder="1" applyAlignment="1">
      <alignment horizontal="left" vertical="center" wrapText="1"/>
    </xf>
    <xf numFmtId="3" fontId="6" fillId="0" borderId="1" xfId="1" applyNumberFormat="1" applyFont="1" applyFill="1" applyBorder="1" applyAlignment="1" applyProtection="1">
      <alignment horizontal="center" vertical="center"/>
    </xf>
    <xf numFmtId="1" fontId="6" fillId="6" borderId="1" xfId="1" applyNumberFormat="1" applyFont="1" applyFill="1" applyBorder="1" applyAlignment="1" applyProtection="1">
      <alignment horizontal="center" vertical="center"/>
    </xf>
    <xf numFmtId="9" fontId="6" fillId="10" borderId="1" xfId="1" applyFont="1" applyFill="1" applyBorder="1" applyAlignment="1" applyProtection="1">
      <alignment horizontal="center" vertical="center"/>
    </xf>
    <xf numFmtId="0" fontId="23" fillId="2" borderId="1" xfId="0" applyFont="1" applyFill="1" applyBorder="1" applyAlignment="1">
      <alignment vertical="center" wrapText="1"/>
    </xf>
    <xf numFmtId="0" fontId="26" fillId="0" borderId="1" xfId="0" applyFont="1" applyBorder="1" applyAlignment="1">
      <alignment horizontal="center" vertical="center" wrapText="1"/>
    </xf>
    <xf numFmtId="3" fontId="6" fillId="0" borderId="1" xfId="0" applyNumberFormat="1" applyFont="1" applyBorder="1" applyAlignment="1">
      <alignment horizontal="center" vertical="center"/>
    </xf>
    <xf numFmtId="1" fontId="6" fillId="6" borderId="1" xfId="0" applyNumberFormat="1" applyFont="1" applyFill="1" applyBorder="1" applyAlignment="1">
      <alignment horizontal="center" vertical="center"/>
    </xf>
    <xf numFmtId="1" fontId="6" fillId="0" borderId="1" xfId="0" applyNumberFormat="1" applyFont="1" applyBorder="1" applyAlignment="1">
      <alignment horizontal="center" vertical="center"/>
    </xf>
    <xf numFmtId="0" fontId="24" fillId="2" borderId="3" xfId="0" applyFont="1" applyFill="1" applyBorder="1" applyAlignment="1">
      <alignment horizontal="justify" vertical="center" wrapText="1"/>
    </xf>
    <xf numFmtId="0" fontId="27" fillId="12" borderId="1" xfId="2" applyFont="1" applyFill="1" applyBorder="1" applyAlignment="1">
      <alignment horizontal="center" vertical="center"/>
    </xf>
    <xf numFmtId="0" fontId="28" fillId="12" borderId="1" xfId="2" applyFont="1" applyFill="1" applyBorder="1" applyAlignment="1">
      <alignment horizontal="center" vertical="center" wrapText="1"/>
    </xf>
    <xf numFmtId="1" fontId="6" fillId="2" borderId="1" xfId="0" applyNumberFormat="1" applyFont="1" applyFill="1" applyBorder="1" applyAlignment="1">
      <alignment horizontal="center" vertical="center"/>
    </xf>
    <xf numFmtId="0" fontId="27" fillId="6" borderId="1" xfId="2" applyFont="1" applyFill="1" applyBorder="1" applyAlignment="1">
      <alignment horizontal="center" vertical="center"/>
    </xf>
    <xf numFmtId="0" fontId="28" fillId="6" borderId="1" xfId="2" applyFont="1" applyFill="1" applyBorder="1" applyAlignment="1">
      <alignment horizontal="center" vertical="center" wrapText="1"/>
    </xf>
    <xf numFmtId="0" fontId="27" fillId="13" borderId="1" xfId="2" applyFont="1" applyFill="1" applyBorder="1" applyAlignment="1">
      <alignment horizontal="center" vertical="center"/>
    </xf>
    <xf numFmtId="0" fontId="28" fillId="13" borderId="1" xfId="2" applyFont="1" applyFill="1" applyBorder="1" applyAlignment="1">
      <alignment horizontal="center" vertical="center" wrapText="1"/>
    </xf>
    <xf numFmtId="0" fontId="6" fillId="2" borderId="0" xfId="0" applyFont="1" applyFill="1" applyAlignment="1">
      <alignment vertical="center"/>
    </xf>
    <xf numFmtId="0" fontId="0" fillId="2" borderId="0" xfId="0" applyFill="1" applyAlignment="1">
      <alignment vertical="center"/>
    </xf>
    <xf numFmtId="10" fontId="0" fillId="2" borderId="0" xfId="0" applyNumberFormat="1" applyFill="1"/>
    <xf numFmtId="0" fontId="30" fillId="2" borderId="0" xfId="0" applyFont="1" applyFill="1"/>
    <xf numFmtId="0" fontId="6" fillId="2" borderId="0" xfId="0" applyFont="1" applyFill="1" applyAlignment="1">
      <alignment horizontal="justify" vertical="center"/>
    </xf>
    <xf numFmtId="9" fontId="0" fillId="2" borderId="0" xfId="0" applyNumberFormat="1" applyFill="1" applyAlignment="1">
      <alignment horizontal="center" vertical="center"/>
    </xf>
    <xf numFmtId="165" fontId="0" fillId="2" borderId="0" xfId="0" applyNumberFormat="1" applyFill="1"/>
    <xf numFmtId="165" fontId="0" fillId="2" borderId="0" xfId="0" applyNumberFormat="1" applyFill="1" applyAlignment="1">
      <alignment horizontal="center" vertical="center"/>
    </xf>
    <xf numFmtId="49" fontId="0" fillId="2" borderId="8" xfId="0" applyNumberFormat="1" applyFill="1" applyBorder="1" applyAlignment="1">
      <alignment horizontal="center"/>
    </xf>
    <xf numFmtId="0" fontId="0" fillId="2" borderId="9" xfId="0" applyFill="1" applyBorder="1"/>
    <xf numFmtId="0" fontId="0" fillId="2" borderId="9" xfId="0" applyFill="1" applyBorder="1" applyAlignment="1">
      <alignment horizontal="center"/>
    </xf>
    <xf numFmtId="0" fontId="0" fillId="2" borderId="7" xfId="0" applyFill="1" applyBorder="1"/>
    <xf numFmtId="49" fontId="31" fillId="2" borderId="0" xfId="0" applyNumberFormat="1" applyFont="1" applyFill="1" applyAlignment="1">
      <alignment vertical="center"/>
    </xf>
    <xf numFmtId="49" fontId="4" fillId="7" borderId="10" xfId="0" applyNumberFormat="1" applyFont="1" applyFill="1" applyBorder="1" applyAlignment="1">
      <alignment vertical="center"/>
    </xf>
    <xf numFmtId="0" fontId="0" fillId="8" borderId="11" xfId="0" applyFill="1" applyBorder="1"/>
    <xf numFmtId="49" fontId="4" fillId="10" borderId="11" xfId="0" applyNumberFormat="1" applyFont="1" applyFill="1" applyBorder="1" applyAlignment="1">
      <alignment vertical="center"/>
    </xf>
    <xf numFmtId="0" fontId="0" fillId="6" borderId="10" xfId="0" applyFill="1" applyBorder="1" applyAlignment="1">
      <alignment horizontal="center" vertical="center"/>
    </xf>
    <xf numFmtId="0" fontId="6" fillId="14" borderId="12" xfId="0" applyFont="1" applyFill="1" applyBorder="1" applyAlignment="1">
      <alignment horizontal="left" vertical="center" wrapText="1"/>
    </xf>
    <xf numFmtId="10" fontId="33" fillId="2" borderId="0" xfId="0" applyNumberFormat="1" applyFont="1" applyFill="1" applyAlignment="1">
      <alignment wrapText="1"/>
    </xf>
    <xf numFmtId="1" fontId="33" fillId="2" borderId="0" xfId="0" applyNumberFormat="1" applyFont="1" applyFill="1"/>
    <xf numFmtId="0" fontId="19" fillId="2" borderId="1" xfId="0" applyFont="1" applyFill="1" applyBorder="1" applyAlignment="1">
      <alignment vertical="center"/>
    </xf>
    <xf numFmtId="0" fontId="35" fillId="0" borderId="1" xfId="0" applyFont="1" applyBorder="1" applyAlignment="1">
      <alignment horizontal="justify" vertical="center" wrapText="1"/>
    </xf>
    <xf numFmtId="166" fontId="6" fillId="0" borderId="1" xfId="1" applyNumberFormat="1" applyFont="1" applyBorder="1" applyAlignment="1" applyProtection="1">
      <alignment horizontal="center" vertical="center"/>
    </xf>
    <xf numFmtId="9" fontId="6" fillId="0" borderId="1" xfId="1" applyNumberFormat="1" applyFont="1" applyBorder="1" applyAlignment="1" applyProtection="1">
      <alignment horizontal="center" vertical="center"/>
    </xf>
    <xf numFmtId="0" fontId="0" fillId="0" borderId="0" xfId="0" applyFill="1"/>
    <xf numFmtId="0" fontId="11" fillId="4" borderId="5" xfId="0" applyFont="1" applyFill="1" applyBorder="1" applyAlignment="1" applyProtection="1">
      <alignment horizontal="center" vertical="center" wrapText="1"/>
      <protection locked="0"/>
    </xf>
    <xf numFmtId="49" fontId="5" fillId="0" borderId="0" xfId="0" applyNumberFormat="1" applyFont="1" applyFill="1" applyAlignment="1">
      <alignment vertical="center"/>
    </xf>
    <xf numFmtId="49" fontId="10" fillId="0" borderId="0" xfId="0" applyNumberFormat="1" applyFont="1" applyFill="1" applyAlignment="1">
      <alignment horizontal="center" vertical="center"/>
    </xf>
    <xf numFmtId="0" fontId="29" fillId="0" borderId="0" xfId="0" applyFont="1" applyFill="1"/>
    <xf numFmtId="9" fontId="20" fillId="6" borderId="1" xfId="1" applyFont="1" applyFill="1" applyBorder="1" applyAlignment="1" applyProtection="1">
      <alignment horizontal="center" vertical="center"/>
    </xf>
    <xf numFmtId="3" fontId="20" fillId="6" borderId="1" xfId="1" applyNumberFormat="1" applyFont="1" applyFill="1" applyBorder="1" applyAlignment="1" applyProtection="1">
      <alignment horizontal="center" vertical="center"/>
    </xf>
    <xf numFmtId="3" fontId="20" fillId="6" borderId="1" xfId="0" applyNumberFormat="1" applyFont="1" applyFill="1" applyBorder="1" applyAlignment="1">
      <alignment horizontal="center" vertical="center"/>
    </xf>
    <xf numFmtId="1" fontId="20" fillId="6" borderId="1" xfId="0" applyNumberFormat="1" applyFont="1" applyFill="1" applyBorder="1" applyAlignment="1">
      <alignment horizontal="center" vertical="center"/>
    </xf>
    <xf numFmtId="0" fontId="6" fillId="6" borderId="1" xfId="0" applyFont="1" applyFill="1" applyBorder="1" applyAlignment="1">
      <alignment horizontal="center" vertical="center"/>
    </xf>
    <xf numFmtId="0" fontId="20" fillId="6" borderId="1" xfId="0" applyFont="1" applyFill="1" applyBorder="1" applyAlignment="1">
      <alignment horizontal="center" vertical="center"/>
    </xf>
    <xf numFmtId="3" fontId="6" fillId="6" borderId="1" xfId="1" applyNumberFormat="1" applyFont="1" applyFill="1" applyBorder="1" applyAlignment="1" applyProtection="1">
      <alignment horizontal="center" vertical="center"/>
    </xf>
    <xf numFmtId="3" fontId="6" fillId="6"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9" fontId="6" fillId="15" borderId="1" xfId="1" applyFont="1" applyFill="1" applyBorder="1" applyAlignment="1">
      <alignment horizontal="center" vertical="center"/>
    </xf>
    <xf numFmtId="0" fontId="6" fillId="10" borderId="10" xfId="0" applyFont="1" applyFill="1" applyBorder="1" applyAlignment="1">
      <alignment horizontal="center" vertical="center"/>
    </xf>
    <xf numFmtId="0" fontId="6" fillId="8" borderId="1" xfId="0" applyFont="1" applyFill="1" applyBorder="1" applyAlignment="1">
      <alignment horizontal="center" vertical="center"/>
    </xf>
    <xf numFmtId="3" fontId="6" fillId="8" borderId="1" xfId="0" applyNumberFormat="1" applyFont="1" applyFill="1" applyBorder="1" applyAlignment="1">
      <alignment horizontal="center" vertical="center"/>
    </xf>
    <xf numFmtId="166" fontId="6" fillId="0" borderId="1" xfId="1" applyNumberFormat="1" applyFont="1" applyFill="1" applyBorder="1" applyAlignment="1" applyProtection="1">
      <alignment horizontal="center" vertical="center"/>
    </xf>
    <xf numFmtId="0" fontId="20" fillId="0" borderId="14" xfId="0" applyFont="1" applyBorder="1" applyAlignment="1">
      <alignment vertical="top" wrapText="1"/>
    </xf>
    <xf numFmtId="0" fontId="0" fillId="0" borderId="0" xfId="0" applyFill="1" applyBorder="1"/>
    <xf numFmtId="0" fontId="20" fillId="0" borderId="15" xfId="0" applyFont="1" applyBorder="1" applyAlignment="1">
      <alignment vertical="top" wrapText="1"/>
    </xf>
    <xf numFmtId="0" fontId="20" fillId="0" borderId="16" xfId="0" applyFont="1" applyBorder="1" applyAlignment="1">
      <alignment horizontal="justify" vertical="top" wrapText="1"/>
    </xf>
    <xf numFmtId="0" fontId="20" fillId="0" borderId="17" xfId="0" applyFont="1" applyBorder="1" applyAlignment="1">
      <alignment vertical="top" wrapText="1"/>
    </xf>
    <xf numFmtId="0" fontId="20" fillId="0" borderId="18" xfId="0" applyFont="1" applyBorder="1" applyAlignment="1">
      <alignment vertical="top" wrapText="1"/>
    </xf>
    <xf numFmtId="0" fontId="20" fillId="0" borderId="16" xfId="0" applyFont="1" applyBorder="1" applyAlignment="1">
      <alignment vertical="top" wrapText="1"/>
    </xf>
    <xf numFmtId="0" fontId="20" fillId="0" borderId="17" xfId="0" applyFont="1" applyBorder="1" applyAlignment="1">
      <alignment horizontal="justify" vertical="top" wrapText="1"/>
    </xf>
    <xf numFmtId="0" fontId="20" fillId="0" borderId="19" xfId="0" applyFont="1" applyBorder="1" applyAlignment="1">
      <alignment vertical="top" wrapText="1"/>
    </xf>
    <xf numFmtId="0" fontId="20" fillId="0" borderId="19" xfId="0" applyFont="1" applyBorder="1" applyAlignment="1">
      <alignment horizontal="justify" vertical="top" wrapText="1"/>
    </xf>
    <xf numFmtId="10" fontId="12" fillId="4" borderId="8" xfId="0" applyNumberFormat="1" applyFont="1" applyFill="1" applyBorder="1" applyAlignment="1" applyProtection="1">
      <alignment horizontal="center" vertical="center" wrapText="1"/>
      <protection locked="0"/>
    </xf>
    <xf numFmtId="166" fontId="6" fillId="15" borderId="8" xfId="1" applyNumberFormat="1" applyFont="1" applyFill="1" applyBorder="1" applyAlignment="1">
      <alignment horizontal="center" vertical="center"/>
    </xf>
    <xf numFmtId="10" fontId="21" fillId="2" borderId="8" xfId="1" applyNumberFormat="1" applyFont="1" applyFill="1" applyBorder="1" applyAlignment="1">
      <alignment horizontal="center" vertical="center" wrapText="1"/>
    </xf>
    <xf numFmtId="9" fontId="6" fillId="10" borderId="8" xfId="1" applyFont="1" applyFill="1" applyBorder="1" applyAlignment="1" applyProtection="1">
      <alignment horizontal="center" vertical="center"/>
    </xf>
    <xf numFmtId="9" fontId="6" fillId="15" borderId="8" xfId="1" applyFont="1" applyFill="1" applyBorder="1" applyAlignment="1" applyProtection="1">
      <alignment horizontal="center" vertical="center"/>
    </xf>
    <xf numFmtId="9" fontId="6" fillId="15" borderId="8" xfId="1" applyFont="1" applyFill="1" applyBorder="1" applyAlignment="1">
      <alignment horizontal="center" vertical="center"/>
    </xf>
    <xf numFmtId="9" fontId="6" fillId="10" borderId="8" xfId="1" applyFont="1" applyFill="1" applyBorder="1" applyAlignment="1">
      <alignment horizontal="center" vertical="center"/>
    </xf>
    <xf numFmtId="9" fontId="6" fillId="7" borderId="8" xfId="1" applyFont="1" applyFill="1" applyBorder="1" applyAlignment="1">
      <alignment horizontal="center" vertical="center"/>
    </xf>
    <xf numFmtId="9" fontId="6" fillId="8" borderId="8" xfId="1" applyFont="1" applyFill="1" applyBorder="1" applyAlignment="1" applyProtection="1">
      <alignment horizontal="center" vertical="center"/>
    </xf>
    <xf numFmtId="0" fontId="12" fillId="4" borderId="7" xfId="0" applyFont="1" applyFill="1" applyBorder="1" applyAlignment="1" applyProtection="1">
      <alignment horizontal="center" vertical="center" wrapText="1"/>
      <protection locked="0"/>
    </xf>
    <xf numFmtId="0" fontId="12" fillId="4" borderId="21" xfId="0" applyFont="1" applyFill="1" applyBorder="1" applyAlignment="1" applyProtection="1">
      <alignment horizontal="center" vertical="center" wrapText="1"/>
      <protection locked="0"/>
    </xf>
    <xf numFmtId="10" fontId="12" fillId="4" borderId="16" xfId="0" applyNumberFormat="1" applyFont="1" applyFill="1" applyBorder="1" applyAlignment="1" applyProtection="1">
      <alignment horizontal="center" vertical="center" wrapText="1"/>
      <protection locked="0"/>
    </xf>
    <xf numFmtId="9" fontId="6" fillId="12" borderId="21" xfId="1" applyFont="1" applyFill="1" applyBorder="1" applyAlignment="1" applyProtection="1">
      <alignment horizontal="center" vertical="center"/>
    </xf>
    <xf numFmtId="9" fontId="21" fillId="15" borderId="16" xfId="1" applyFont="1" applyFill="1" applyBorder="1" applyAlignment="1">
      <alignment horizontal="center" vertical="center" wrapText="1"/>
    </xf>
    <xf numFmtId="1" fontId="6" fillId="12" borderId="21" xfId="1" applyNumberFormat="1" applyFont="1" applyFill="1" applyBorder="1" applyAlignment="1" applyProtection="1">
      <alignment horizontal="center" vertical="center"/>
    </xf>
    <xf numFmtId="9" fontId="6" fillId="8" borderId="16" xfId="1" applyFont="1" applyFill="1" applyBorder="1" applyAlignment="1" applyProtection="1">
      <alignment horizontal="center" vertical="center"/>
    </xf>
    <xf numFmtId="9" fontId="6" fillId="10" borderId="16" xfId="1" applyFont="1" applyFill="1" applyBorder="1" applyAlignment="1" applyProtection="1">
      <alignment horizontal="center" vertical="center"/>
    </xf>
    <xf numFmtId="9" fontId="6" fillId="15" borderId="16" xfId="1" applyFont="1" applyFill="1" applyBorder="1" applyAlignment="1" applyProtection="1">
      <alignment horizontal="center" vertical="center"/>
    </xf>
    <xf numFmtId="0" fontId="6" fillId="2" borderId="7" xfId="0" applyFont="1" applyFill="1" applyBorder="1" applyAlignment="1">
      <alignment horizontal="center" vertical="center" wrapText="1"/>
    </xf>
    <xf numFmtId="9" fontId="6" fillId="6" borderId="21" xfId="1" applyFont="1" applyFill="1" applyBorder="1" applyAlignment="1" applyProtection="1">
      <alignment horizontal="center" vertical="center"/>
    </xf>
    <xf numFmtId="3" fontId="6" fillId="6" borderId="21" xfId="1" applyNumberFormat="1" applyFont="1" applyFill="1" applyBorder="1" applyAlignment="1" applyProtection="1">
      <alignment horizontal="center" vertical="center"/>
    </xf>
    <xf numFmtId="9" fontId="20" fillId="10" borderId="16" xfId="1" applyFont="1" applyFill="1" applyBorder="1" applyAlignment="1" applyProtection="1">
      <alignment horizontal="center" vertical="center"/>
    </xf>
    <xf numFmtId="3" fontId="6" fillId="6" borderId="21" xfId="0" applyNumberFormat="1" applyFont="1" applyFill="1" applyBorder="1" applyAlignment="1">
      <alignment horizontal="center" vertical="center"/>
    </xf>
    <xf numFmtId="9" fontId="6" fillId="10" borderId="17" xfId="1" applyFont="1" applyFill="1" applyBorder="1" applyAlignment="1" applyProtection="1">
      <alignment horizontal="center" vertical="center"/>
    </xf>
    <xf numFmtId="9" fontId="6" fillId="6" borderId="1" xfId="1" applyNumberFormat="1" applyFont="1" applyFill="1" applyBorder="1" applyAlignment="1" applyProtection="1">
      <alignment horizontal="center" vertical="center"/>
    </xf>
    <xf numFmtId="166" fontId="6" fillId="6" borderId="1" xfId="1" applyNumberFormat="1" applyFont="1" applyFill="1" applyBorder="1" applyAlignment="1" applyProtection="1">
      <alignment horizontal="center" vertical="center"/>
    </xf>
    <xf numFmtId="0" fontId="12" fillId="4" borderId="9" xfId="0" applyFont="1" applyFill="1" applyBorder="1" applyAlignment="1" applyProtection="1">
      <alignment horizontal="center" vertical="center" wrapText="1"/>
      <protection locked="0"/>
    </xf>
    <xf numFmtId="9" fontId="6" fillId="6" borderId="9" xfId="1" applyFont="1" applyFill="1" applyBorder="1" applyAlignment="1" applyProtection="1">
      <alignment horizontal="center" vertical="center"/>
    </xf>
    <xf numFmtId="3" fontId="6" fillId="6" borderId="9" xfId="1" applyNumberFormat="1" applyFont="1" applyFill="1" applyBorder="1" applyAlignment="1" applyProtection="1">
      <alignment horizontal="center" vertical="center"/>
    </xf>
    <xf numFmtId="3" fontId="6" fillId="6" borderId="9" xfId="0" applyNumberFormat="1" applyFont="1" applyFill="1" applyBorder="1" applyAlignment="1">
      <alignment horizontal="center" vertical="center"/>
    </xf>
    <xf numFmtId="3" fontId="6" fillId="6" borderId="23" xfId="0" applyNumberFormat="1" applyFont="1" applyFill="1" applyBorder="1" applyAlignment="1">
      <alignment horizontal="center" vertical="center"/>
    </xf>
    <xf numFmtId="3" fontId="6" fillId="16" borderId="21" xfId="1" applyNumberFormat="1" applyFont="1" applyFill="1" applyBorder="1" applyAlignment="1" applyProtection="1">
      <alignment horizontal="center" vertical="center"/>
    </xf>
    <xf numFmtId="0" fontId="37" fillId="2" borderId="4" xfId="0" applyFont="1" applyFill="1" applyBorder="1" applyAlignment="1">
      <alignment horizontal="center" vertical="center" wrapText="1"/>
    </xf>
    <xf numFmtId="0" fontId="37" fillId="2" borderId="1" xfId="0" applyFont="1" applyFill="1" applyBorder="1" applyAlignment="1">
      <alignment horizontal="center" vertical="center" wrapText="1"/>
    </xf>
    <xf numFmtId="0" fontId="37" fillId="2" borderId="6" xfId="0" applyFont="1" applyFill="1" applyBorder="1" applyAlignment="1">
      <alignment horizontal="center" vertical="center" wrapText="1"/>
    </xf>
    <xf numFmtId="0" fontId="37" fillId="0" borderId="24" xfId="0" applyFont="1" applyBorder="1" applyAlignment="1">
      <alignment horizontal="center" vertical="center" wrapText="1"/>
    </xf>
    <xf numFmtId="0" fontId="37" fillId="0" borderId="25" xfId="0" applyFont="1" applyBorder="1" applyAlignment="1">
      <alignment horizontal="center" vertical="center" wrapText="1"/>
    </xf>
    <xf numFmtId="3" fontId="6" fillId="6" borderId="1" xfId="0" applyNumberFormat="1" applyFont="1" applyFill="1" applyBorder="1" applyAlignment="1">
      <alignment horizontal="center" vertical="center" wrapText="1"/>
    </xf>
    <xf numFmtId="0" fontId="18" fillId="8" borderId="1" xfId="0" applyFont="1" applyFill="1" applyBorder="1" applyAlignment="1">
      <alignment horizontal="center" vertical="center" wrapText="1"/>
    </xf>
    <xf numFmtId="0" fontId="19" fillId="8" borderId="1" xfId="0" applyFont="1" applyFill="1" applyBorder="1" applyAlignment="1">
      <alignment horizontal="left" vertical="center" wrapText="1"/>
    </xf>
    <xf numFmtId="0" fontId="19" fillId="8" borderId="7" xfId="0" applyFont="1" applyFill="1" applyBorder="1" applyAlignment="1">
      <alignment horizontal="center" vertical="center"/>
    </xf>
    <xf numFmtId="3" fontId="6" fillId="8" borderId="1" xfId="1" applyNumberFormat="1" applyFont="1" applyFill="1" applyBorder="1" applyAlignment="1" applyProtection="1">
      <alignment horizontal="center" vertical="center"/>
    </xf>
    <xf numFmtId="3" fontId="20" fillId="8" borderId="1" xfId="1" applyNumberFormat="1" applyFont="1" applyFill="1" applyBorder="1" applyAlignment="1" applyProtection="1">
      <alignment horizontal="center" vertical="center"/>
    </xf>
    <xf numFmtId="1" fontId="6" fillId="8" borderId="1" xfId="1" applyNumberFormat="1" applyFont="1" applyFill="1" applyBorder="1" applyAlignment="1" applyProtection="1">
      <alignment horizontal="center" vertical="center"/>
    </xf>
    <xf numFmtId="9" fontId="6" fillId="8" borderId="1" xfId="1" applyFont="1" applyFill="1" applyBorder="1" applyAlignment="1" applyProtection="1">
      <alignment horizontal="center" vertical="center"/>
    </xf>
    <xf numFmtId="10" fontId="21" fillId="8" borderId="8" xfId="1" applyNumberFormat="1" applyFont="1" applyFill="1" applyBorder="1" applyAlignment="1">
      <alignment horizontal="center" vertical="center" wrapText="1"/>
    </xf>
    <xf numFmtId="1" fontId="6" fillId="8" borderId="21" xfId="1" applyNumberFormat="1" applyFont="1" applyFill="1" applyBorder="1" applyAlignment="1" applyProtection="1">
      <alignment horizontal="center" vertical="center"/>
    </xf>
    <xf numFmtId="0" fontId="6" fillId="8" borderId="1" xfId="1" applyNumberFormat="1" applyFont="1" applyFill="1" applyBorder="1" applyAlignment="1" applyProtection="1">
      <alignment horizontal="center" vertical="center"/>
    </xf>
    <xf numFmtId="10" fontId="6" fillId="8" borderId="1" xfId="1" applyNumberFormat="1" applyFont="1" applyFill="1" applyBorder="1" applyAlignment="1" applyProtection="1">
      <alignment horizontal="center" vertical="center"/>
    </xf>
    <xf numFmtId="0" fontId="6" fillId="8" borderId="3" xfId="0" applyFont="1" applyFill="1" applyBorder="1" applyAlignment="1">
      <alignment horizontal="center" vertical="center"/>
    </xf>
    <xf numFmtId="0" fontId="6" fillId="8" borderId="6" xfId="0" applyFont="1" applyFill="1" applyBorder="1" applyAlignment="1">
      <alignment horizontal="center" vertical="center"/>
    </xf>
    <xf numFmtId="0" fontId="6" fillId="8" borderId="4" xfId="0" applyFont="1" applyFill="1" applyBorder="1" applyAlignment="1">
      <alignment horizontal="center" vertical="center"/>
    </xf>
    <xf numFmtId="49" fontId="0" fillId="2" borderId="1" xfId="0" applyNumberFormat="1" applyFill="1" applyBorder="1" applyAlignment="1">
      <alignment horizontal="center"/>
    </xf>
    <xf numFmtId="0" fontId="3" fillId="2" borderId="1" xfId="0" applyFont="1" applyFill="1" applyBorder="1" applyAlignment="1">
      <alignment horizontal="center" vertical="center"/>
    </xf>
    <xf numFmtId="49" fontId="4" fillId="2" borderId="1" xfId="0" applyNumberFormat="1" applyFont="1" applyFill="1" applyBorder="1" applyAlignment="1">
      <alignment horizontal="center" vertical="center"/>
    </xf>
    <xf numFmtId="49" fontId="4" fillId="2" borderId="8" xfId="0" applyNumberFormat="1" applyFont="1" applyFill="1" applyBorder="1" applyAlignment="1">
      <alignment horizontal="center" vertical="center"/>
    </xf>
    <xf numFmtId="49" fontId="4" fillId="2" borderId="20" xfId="0" applyNumberFormat="1" applyFont="1" applyFill="1" applyBorder="1" applyAlignment="1">
      <alignment horizontal="center" vertical="center"/>
    </xf>
    <xf numFmtId="49" fontId="4" fillId="2" borderId="18" xfId="0" applyNumberFormat="1" applyFont="1" applyFill="1" applyBorder="1" applyAlignment="1">
      <alignment horizontal="center" vertical="center"/>
    </xf>
    <xf numFmtId="49" fontId="4" fillId="2" borderId="22" xfId="0" applyNumberFormat="1" applyFont="1" applyFill="1" applyBorder="1" applyAlignment="1">
      <alignment horizontal="center" vertical="center"/>
    </xf>
    <xf numFmtId="49" fontId="4" fillId="2" borderId="7" xfId="0" applyNumberFormat="1" applyFont="1" applyFill="1" applyBorder="1" applyAlignment="1">
      <alignment horizontal="center" vertical="center"/>
    </xf>
    <xf numFmtId="0" fontId="17" fillId="5" borderId="6" xfId="2" applyFont="1" applyFill="1" applyBorder="1" applyAlignment="1">
      <alignment horizontal="center" vertical="center" wrapText="1"/>
    </xf>
    <xf numFmtId="0" fontId="17" fillId="5" borderId="4" xfId="2" applyFont="1" applyFill="1" applyBorder="1" applyAlignment="1">
      <alignment horizontal="center" vertical="center" wrapText="1"/>
    </xf>
    <xf numFmtId="0" fontId="17" fillId="5" borderId="6" xfId="0" applyFont="1" applyFill="1" applyBorder="1" applyAlignment="1">
      <alignment horizontal="center" vertical="center" wrapText="1"/>
    </xf>
    <xf numFmtId="0" fontId="17" fillId="5" borderId="4" xfId="0" applyFont="1" applyFill="1" applyBorder="1" applyAlignment="1">
      <alignment horizontal="center" vertical="center" wrapText="1"/>
    </xf>
    <xf numFmtId="0" fontId="17" fillId="9" borderId="3" xfId="2" applyFont="1" applyFill="1" applyBorder="1" applyAlignment="1">
      <alignment horizontal="center" vertical="center" wrapText="1"/>
    </xf>
    <xf numFmtId="0" fontId="17" fillId="9" borderId="6" xfId="2" applyFont="1" applyFill="1" applyBorder="1" applyAlignment="1">
      <alignment horizontal="center" vertical="center" wrapText="1"/>
    </xf>
    <xf numFmtId="0" fontId="17" fillId="9" borderId="3" xfId="0" applyFont="1" applyFill="1" applyBorder="1" applyAlignment="1">
      <alignment horizontal="center" vertical="center" wrapText="1"/>
    </xf>
    <xf numFmtId="0" fontId="17" fillId="9" borderId="6" xfId="0" applyFont="1" applyFill="1" applyBorder="1" applyAlignment="1">
      <alignment horizontal="center" vertical="center" wrapText="1"/>
    </xf>
    <xf numFmtId="0" fontId="17" fillId="9" borderId="4" xfId="0" applyFont="1" applyFill="1" applyBorder="1" applyAlignment="1">
      <alignment horizontal="center" vertical="center" wrapText="1"/>
    </xf>
    <xf numFmtId="0" fontId="17" fillId="11" borderId="3" xfId="2" applyFont="1" applyFill="1" applyBorder="1" applyAlignment="1">
      <alignment horizontal="center" vertical="center" wrapText="1"/>
    </xf>
    <xf numFmtId="0" fontId="17" fillId="11" borderId="6" xfId="2" applyFont="1" applyFill="1" applyBorder="1" applyAlignment="1">
      <alignment horizontal="center" vertical="center" wrapText="1"/>
    </xf>
    <xf numFmtId="0" fontId="17" fillId="11" borderId="4" xfId="2" applyFont="1" applyFill="1" applyBorder="1" applyAlignment="1">
      <alignment horizontal="center" vertical="center" wrapText="1"/>
    </xf>
    <xf numFmtId="0" fontId="17" fillId="11" borderId="3" xfId="0" applyFont="1" applyFill="1" applyBorder="1" applyAlignment="1">
      <alignment horizontal="center" vertical="center" wrapText="1"/>
    </xf>
    <xf numFmtId="0" fontId="17" fillId="11" borderId="6" xfId="0" applyFont="1" applyFill="1" applyBorder="1" applyAlignment="1">
      <alignment horizontal="center" vertical="center" wrapText="1"/>
    </xf>
    <xf numFmtId="0" fontId="17" fillId="11" borderId="4" xfId="0" applyFont="1" applyFill="1" applyBorder="1" applyAlignment="1">
      <alignment horizontal="center" vertical="center" wrapText="1"/>
    </xf>
    <xf numFmtId="49" fontId="1" fillId="2" borderId="0" xfId="0" applyNumberFormat="1" applyFont="1" applyFill="1" applyAlignment="1">
      <alignment horizontal="left" vertical="center" wrapText="1"/>
    </xf>
    <xf numFmtId="0" fontId="6" fillId="2" borderId="1" xfId="0" applyFont="1" applyFill="1" applyBorder="1" applyAlignment="1">
      <alignment horizontal="center" vertical="center"/>
    </xf>
    <xf numFmtId="0" fontId="34" fillId="0" borderId="1" xfId="0" applyFont="1" applyBorder="1" applyAlignment="1">
      <alignment horizontal="center" vertical="center"/>
    </xf>
    <xf numFmtId="0" fontId="21" fillId="0" borderId="1" xfId="0" applyFont="1" applyBorder="1" applyAlignment="1">
      <alignment horizontal="center" vertical="center" wrapText="1" readingOrder="1"/>
    </xf>
    <xf numFmtId="0" fontId="35" fillId="0" borderId="1" xfId="0" applyFont="1" applyBorder="1" applyAlignment="1">
      <alignment horizontal="left" vertical="center" wrapText="1"/>
    </xf>
    <xf numFmtId="0" fontId="7" fillId="14" borderId="13" xfId="0" applyFont="1" applyFill="1" applyBorder="1" applyAlignment="1">
      <alignment horizontal="center" vertical="center" wrapText="1"/>
    </xf>
    <xf numFmtId="0" fontId="7" fillId="14" borderId="7" xfId="0" applyFont="1" applyFill="1" applyBorder="1" applyAlignment="1">
      <alignment horizontal="center" vertical="center" wrapText="1"/>
    </xf>
    <xf numFmtId="49" fontId="1" fillId="2" borderId="0" xfId="0" applyNumberFormat="1" applyFont="1" applyFill="1" applyAlignment="1">
      <alignment horizontal="left" vertical="center"/>
    </xf>
  </cellXfs>
  <cellStyles count="3">
    <cellStyle name="Normal" xfId="0" builtinId="0"/>
    <cellStyle name="Normal_Hoja2" xfId="2" xr:uid="{00000000-0005-0000-0000-000002000000}"/>
    <cellStyle name="Porcentaje" xfId="1" builtinId="5"/>
  </cellStyles>
  <dxfs count="19">
    <dxf>
      <fill>
        <patternFill>
          <bgColor rgb="FFFFFF00"/>
        </patternFill>
      </fill>
    </dxf>
    <dxf>
      <fill>
        <patternFill>
          <bgColor rgb="FF6AF23A"/>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6AF23A"/>
        </patternFill>
      </fill>
    </dxf>
    <dxf>
      <fill>
        <patternFill>
          <bgColor rgb="FFFFFF00"/>
        </patternFill>
      </fill>
    </dxf>
    <dxf>
      <fill>
        <patternFill>
          <bgColor rgb="FFFF0000"/>
        </patternFill>
      </fill>
    </dxf>
    <dxf>
      <fill>
        <patternFill>
          <bgColor rgb="FFFFFF00"/>
        </patternFill>
      </fill>
    </dxf>
    <dxf>
      <fill>
        <patternFill>
          <bgColor rgb="FF6AF23A"/>
        </patternFill>
      </fill>
    </dxf>
    <dxf>
      <fill>
        <patternFill>
          <bgColor rgb="FFFFFF00"/>
        </patternFill>
      </fill>
    </dxf>
    <dxf>
      <fill>
        <patternFill>
          <bgColor rgb="FFFF0000"/>
        </patternFill>
      </fill>
    </dxf>
    <dxf>
      <fill>
        <patternFill>
          <bgColor rgb="FFFFFF00"/>
        </patternFill>
      </fill>
    </dxf>
    <dxf>
      <fill>
        <patternFill>
          <bgColor rgb="FF6AF23A"/>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25449</xdr:rowOff>
    </xdr:from>
    <xdr:to>
      <xdr:col>0</xdr:col>
      <xdr:colOff>1386416</xdr:colOff>
      <xdr:row>4</xdr:row>
      <xdr:rowOff>153952</xdr:rowOff>
    </xdr:to>
    <xdr:pic>
      <xdr:nvPicPr>
        <xdr:cNvPr id="2" name="Imagen 1">
          <a:extLst>
            <a:ext uri="{FF2B5EF4-FFF2-40B4-BE49-F238E27FC236}">
              <a16:creationId xmlns:a16="http://schemas.microsoft.com/office/drawing/2014/main" id="{E0F940CD-582F-1344-AC42-7CA1BEE5D740}"/>
            </a:ext>
          </a:extLst>
        </xdr:cNvPr>
        <xdr:cNvPicPr/>
      </xdr:nvPicPr>
      <xdr:blipFill>
        <a:blip xmlns:r="http://schemas.openxmlformats.org/officeDocument/2006/relationships" r:embed="rId1"/>
        <a:stretch>
          <a:fillRect/>
        </a:stretch>
      </xdr:blipFill>
      <xdr:spPr>
        <a:xfrm>
          <a:off x="0" y="25449"/>
          <a:ext cx="1386416" cy="110640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42"/>
  <sheetViews>
    <sheetView tabSelected="1" zoomScale="69" zoomScaleNormal="69" workbookViewId="0">
      <pane xSplit="4" ySplit="7" topLeftCell="AB23" activePane="bottomRight" state="frozen"/>
      <selection pane="topRight" activeCell="E1" sqref="E1"/>
      <selection pane="bottomLeft" activeCell="A8" sqref="A8"/>
      <selection pane="bottomRight" activeCell="D42" sqref="D42"/>
    </sheetView>
  </sheetViews>
  <sheetFormatPr baseColWidth="10" defaultRowHeight="15.6" x14ac:dyDescent="0.3"/>
  <cols>
    <col min="1" max="1" width="20.8984375" customWidth="1"/>
    <col min="2" max="2" width="21.09765625" customWidth="1"/>
    <col min="3" max="3" width="11.59765625" customWidth="1"/>
    <col min="4" max="4" width="35" customWidth="1"/>
    <col min="5" max="5" width="9.5" customWidth="1"/>
    <col min="6" max="6" width="7.3984375" customWidth="1"/>
    <col min="7" max="7" width="9.59765625" customWidth="1"/>
    <col min="8" max="9" width="8.69921875" customWidth="1"/>
    <col min="10" max="10" width="7.3984375" customWidth="1"/>
    <col min="11" max="11" width="9.09765625" customWidth="1"/>
    <col min="12" max="12" width="7.59765625" style="74" customWidth="1"/>
    <col min="13" max="13" width="5.5" customWidth="1"/>
    <col min="14" max="14" width="6" customWidth="1"/>
    <col min="15" max="15" width="5.5" customWidth="1"/>
    <col min="16" max="16" width="4.3984375" customWidth="1"/>
    <col min="17" max="17" width="4.59765625" customWidth="1"/>
    <col min="18" max="18" width="4.5" customWidth="1"/>
    <col min="19" max="20" width="11" customWidth="1"/>
    <col min="21" max="26" width="6.19921875" customWidth="1"/>
    <col min="27" max="27" width="11" customWidth="1"/>
    <col min="28" max="28" width="15.09765625" customWidth="1"/>
    <col min="29" max="29" width="11" customWidth="1"/>
    <col min="30" max="30" width="18.3984375" customWidth="1"/>
    <col min="31" max="31" width="11" customWidth="1"/>
    <col min="32" max="32" width="7" customWidth="1"/>
    <col min="33" max="33" width="16.8984375" customWidth="1"/>
    <col min="34" max="35" width="11" customWidth="1"/>
    <col min="36" max="36" width="94.8984375" customWidth="1"/>
  </cols>
  <sheetData>
    <row r="1" spans="1:43" x14ac:dyDescent="0.3">
      <c r="A1" s="155"/>
      <c r="B1" s="156" t="s">
        <v>0</v>
      </c>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 t="s">
        <v>1</v>
      </c>
    </row>
    <row r="2" spans="1:43" ht="36" customHeight="1" x14ac:dyDescent="0.3">
      <c r="A2" s="155"/>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 t="s">
        <v>2</v>
      </c>
    </row>
    <row r="3" spans="1:43" ht="15" customHeight="1" x14ac:dyDescent="0.3">
      <c r="A3" s="155"/>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 t="s">
        <v>3</v>
      </c>
    </row>
    <row r="4" spans="1:43" ht="27" customHeight="1" x14ac:dyDescent="0.3">
      <c r="A4" s="155"/>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 t="s">
        <v>4</v>
      </c>
    </row>
    <row r="5" spans="1:43" ht="29.1" customHeight="1" thickBot="1" x14ac:dyDescent="0.35">
      <c r="A5" s="2"/>
      <c r="B5" s="3"/>
      <c r="C5" s="3"/>
      <c r="D5" s="3"/>
      <c r="E5" s="4"/>
      <c r="F5" s="3"/>
      <c r="G5" s="3"/>
      <c r="H5" s="3"/>
      <c r="I5" s="3"/>
      <c r="J5" s="3"/>
      <c r="K5" s="5"/>
      <c r="L5" s="76"/>
      <c r="M5" s="5"/>
      <c r="N5" s="5"/>
      <c r="O5" s="5"/>
      <c r="P5" s="5"/>
      <c r="Q5" s="5"/>
      <c r="R5" s="5"/>
      <c r="S5" s="5"/>
      <c r="T5" s="6"/>
      <c r="U5" s="7"/>
      <c r="V5" s="7"/>
      <c r="W5" s="7"/>
      <c r="X5" s="7"/>
      <c r="Y5" s="7"/>
      <c r="Z5" s="7"/>
      <c r="AA5" s="7"/>
      <c r="AB5" s="7"/>
      <c r="AC5" s="7"/>
      <c r="AD5" s="5"/>
      <c r="AE5" s="8"/>
      <c r="AF5" s="8"/>
      <c r="AG5" s="6"/>
      <c r="AH5" s="9"/>
      <c r="AI5" s="9"/>
      <c r="AJ5" s="10"/>
    </row>
    <row r="6" spans="1:43" ht="21" x14ac:dyDescent="0.3">
      <c r="A6" s="13"/>
      <c r="B6" s="14"/>
      <c r="C6" s="15"/>
      <c r="D6" s="15"/>
      <c r="E6" s="15"/>
      <c r="F6" s="16"/>
      <c r="G6" s="16"/>
      <c r="H6" s="16"/>
      <c r="I6" s="16"/>
      <c r="J6" s="16"/>
      <c r="K6" s="16"/>
      <c r="L6" s="77"/>
      <c r="M6" s="157" t="s">
        <v>97</v>
      </c>
      <c r="N6" s="157"/>
      <c r="O6" s="157"/>
      <c r="P6" s="157"/>
      <c r="Q6" s="157"/>
      <c r="R6" s="157"/>
      <c r="S6" s="157"/>
      <c r="T6" s="157"/>
      <c r="U6" s="157" t="s">
        <v>98</v>
      </c>
      <c r="V6" s="157"/>
      <c r="W6" s="157"/>
      <c r="X6" s="157"/>
      <c r="Y6" s="157"/>
      <c r="Z6" s="157"/>
      <c r="AA6" s="157"/>
      <c r="AB6" s="158"/>
      <c r="AC6" s="159" t="s">
        <v>5</v>
      </c>
      <c r="AD6" s="160"/>
      <c r="AE6" s="159" t="s">
        <v>6</v>
      </c>
      <c r="AF6" s="161"/>
      <c r="AG6" s="160"/>
      <c r="AH6" s="162" t="s">
        <v>7</v>
      </c>
      <c r="AI6" s="157"/>
      <c r="AJ6" s="157"/>
    </row>
    <row r="7" spans="1:43" ht="57.9" customHeight="1" thickBot="1" x14ac:dyDescent="0.35">
      <c r="A7" s="17" t="s">
        <v>8</v>
      </c>
      <c r="B7" s="17" t="s">
        <v>9</v>
      </c>
      <c r="C7" s="17" t="s">
        <v>10</v>
      </c>
      <c r="D7" s="17" t="s">
        <v>11</v>
      </c>
      <c r="E7" s="17" t="s">
        <v>12</v>
      </c>
      <c r="F7" s="17" t="s">
        <v>13</v>
      </c>
      <c r="G7" s="17" t="s">
        <v>14</v>
      </c>
      <c r="H7" s="17" t="s">
        <v>102</v>
      </c>
      <c r="I7" s="17" t="s">
        <v>103</v>
      </c>
      <c r="J7" s="17" t="s">
        <v>15</v>
      </c>
      <c r="K7" s="17" t="s">
        <v>99</v>
      </c>
      <c r="L7" s="75" t="s">
        <v>100</v>
      </c>
      <c r="M7" s="18" t="s">
        <v>16</v>
      </c>
      <c r="N7" s="18" t="s">
        <v>17</v>
      </c>
      <c r="O7" s="18" t="s">
        <v>18</v>
      </c>
      <c r="P7" s="18" t="s">
        <v>19</v>
      </c>
      <c r="Q7" s="18" t="s">
        <v>20</v>
      </c>
      <c r="R7" s="18" t="s">
        <v>21</v>
      </c>
      <c r="S7" s="18" t="s">
        <v>22</v>
      </c>
      <c r="T7" s="19" t="s">
        <v>23</v>
      </c>
      <c r="U7" s="20" t="s">
        <v>24</v>
      </c>
      <c r="V7" s="20" t="s">
        <v>25</v>
      </c>
      <c r="W7" s="20" t="s">
        <v>26</v>
      </c>
      <c r="X7" s="20" t="s">
        <v>27</v>
      </c>
      <c r="Y7" s="20" t="s">
        <v>28</v>
      </c>
      <c r="Z7" s="20" t="s">
        <v>29</v>
      </c>
      <c r="AA7" s="18" t="s">
        <v>30</v>
      </c>
      <c r="AB7" s="103" t="s">
        <v>31</v>
      </c>
      <c r="AC7" s="113" t="s">
        <v>32</v>
      </c>
      <c r="AD7" s="114" t="s">
        <v>33</v>
      </c>
      <c r="AE7" s="113" t="s">
        <v>101</v>
      </c>
      <c r="AF7" s="129"/>
      <c r="AG7" s="114" t="s">
        <v>34</v>
      </c>
      <c r="AH7" s="112" t="s">
        <v>35</v>
      </c>
      <c r="AI7" s="18" t="s">
        <v>36</v>
      </c>
      <c r="AJ7" s="18" t="s">
        <v>37</v>
      </c>
    </row>
    <row r="8" spans="1:43" ht="84.9" customHeight="1" x14ac:dyDescent="0.3">
      <c r="A8" s="163">
        <v>200402</v>
      </c>
      <c r="B8" s="165" t="s">
        <v>38</v>
      </c>
      <c r="C8" s="21" t="s">
        <v>39</v>
      </c>
      <c r="D8" s="22" t="s">
        <v>40</v>
      </c>
      <c r="E8" s="23" t="s">
        <v>41</v>
      </c>
      <c r="F8" s="24">
        <v>1</v>
      </c>
      <c r="G8" s="90" t="s">
        <v>42</v>
      </c>
      <c r="H8" s="79">
        <v>0.18</v>
      </c>
      <c r="I8" s="79">
        <v>0.18</v>
      </c>
      <c r="J8" s="79">
        <v>0.35</v>
      </c>
      <c r="K8" s="26">
        <v>0.35</v>
      </c>
      <c r="L8" s="79">
        <v>0.24</v>
      </c>
      <c r="M8" s="24">
        <v>0</v>
      </c>
      <c r="N8" s="92">
        <v>2.5000000000000001E-2</v>
      </c>
      <c r="O8" s="92">
        <v>2.5000000000000001E-2</v>
      </c>
      <c r="P8" s="92">
        <v>2.5000000000000001E-2</v>
      </c>
      <c r="Q8" s="92">
        <v>2.5000000000000001E-2</v>
      </c>
      <c r="R8" s="92">
        <v>2.5000000000000001E-2</v>
      </c>
      <c r="S8" s="26">
        <f>(M8+N8+O8+P8+Q8+R8)</f>
        <v>0.125</v>
      </c>
      <c r="T8" s="88">
        <f>(S8/L8)/4</f>
        <v>0.13020833333333334</v>
      </c>
      <c r="U8" s="72">
        <v>2.5000000000000001E-2</v>
      </c>
      <c r="V8" s="72">
        <v>2.5000000000000001E-2</v>
      </c>
      <c r="W8" s="28"/>
      <c r="X8" s="28"/>
      <c r="Y8" s="28"/>
      <c r="Z8" s="72"/>
      <c r="AA8" s="128">
        <f t="shared" ref="AA8:AA20" si="0">SUM(U8:Z8)</f>
        <v>0.05</v>
      </c>
      <c r="AB8" s="104">
        <f>AA8/L8</f>
        <v>0.20833333333333334</v>
      </c>
      <c r="AC8" s="115">
        <f>AA8+S8</f>
        <v>0.17499999999999999</v>
      </c>
      <c r="AD8" s="116">
        <f>AC8/L8</f>
        <v>0.72916666666666663</v>
      </c>
      <c r="AE8" s="122">
        <f>I8+K8+AF8</f>
        <v>0.67</v>
      </c>
      <c r="AF8" s="130">
        <f>((AC8/30)*24)</f>
        <v>0.13999999999999999</v>
      </c>
      <c r="AG8" s="120">
        <f>AE8/F8</f>
        <v>0.67</v>
      </c>
      <c r="AH8" s="121" t="s">
        <v>119</v>
      </c>
      <c r="AI8" s="30"/>
      <c r="AJ8" s="93" t="s">
        <v>104</v>
      </c>
    </row>
    <row r="9" spans="1:43" ht="48" customHeight="1" thickBot="1" x14ac:dyDescent="0.35">
      <c r="A9" s="164"/>
      <c r="B9" s="166"/>
      <c r="C9" s="21" t="s">
        <v>43</v>
      </c>
      <c r="D9" s="22" t="s">
        <v>44</v>
      </c>
      <c r="E9" s="23" t="s">
        <v>41</v>
      </c>
      <c r="F9" s="24">
        <v>1</v>
      </c>
      <c r="G9" s="90" t="s">
        <v>42</v>
      </c>
      <c r="H9" s="79">
        <v>1</v>
      </c>
      <c r="I9" s="79">
        <v>1</v>
      </c>
      <c r="J9" s="79">
        <v>1</v>
      </c>
      <c r="K9" s="26">
        <v>1</v>
      </c>
      <c r="L9" s="79">
        <v>1</v>
      </c>
      <c r="M9" s="24">
        <v>0.02</v>
      </c>
      <c r="N9" s="24">
        <v>0.08</v>
      </c>
      <c r="O9" s="24">
        <v>0.08</v>
      </c>
      <c r="P9" s="24">
        <v>0.08</v>
      </c>
      <c r="Q9" s="24">
        <v>0.08</v>
      </c>
      <c r="R9" s="24">
        <v>0.08</v>
      </c>
      <c r="S9" s="26">
        <f>(M9+N9+O9+P9+Q9+R9)</f>
        <v>0.42000000000000004</v>
      </c>
      <c r="T9" s="29">
        <f>S9/L9</f>
        <v>0.42000000000000004</v>
      </c>
      <c r="U9" s="72">
        <v>0.08</v>
      </c>
      <c r="V9" s="72">
        <v>0.08</v>
      </c>
      <c r="W9" s="72"/>
      <c r="X9" s="73"/>
      <c r="Y9" s="73"/>
      <c r="Z9" s="31"/>
      <c r="AA9" s="127">
        <f t="shared" si="0"/>
        <v>0.16</v>
      </c>
      <c r="AB9" s="105">
        <f>AA9/L9</f>
        <v>0.16</v>
      </c>
      <c r="AC9" s="115">
        <f t="shared" ref="AC9:AC10" si="1">AA9+S9</f>
        <v>0.58000000000000007</v>
      </c>
      <c r="AD9" s="116">
        <f>AC9/L9</f>
        <v>0.58000000000000007</v>
      </c>
      <c r="AE9" s="122">
        <f>(I9+K9+AF9)/4</f>
        <v>0.65104166666666674</v>
      </c>
      <c r="AF9" s="130">
        <f>((AC9/96)*100)</f>
        <v>0.60416666666666674</v>
      </c>
      <c r="AG9" s="120">
        <f>AE9/F9</f>
        <v>0.65104166666666674</v>
      </c>
      <c r="AH9" s="121" t="s">
        <v>119</v>
      </c>
      <c r="AI9" s="32"/>
      <c r="AJ9" s="95" t="s">
        <v>105</v>
      </c>
    </row>
    <row r="10" spans="1:43" ht="78" customHeight="1" x14ac:dyDescent="0.3">
      <c r="A10" s="167">
        <v>200403</v>
      </c>
      <c r="B10" s="169" t="s">
        <v>45</v>
      </c>
      <c r="C10" s="141" t="s">
        <v>46</v>
      </c>
      <c r="D10" s="142" t="s">
        <v>47</v>
      </c>
      <c r="E10" s="143" t="s">
        <v>48</v>
      </c>
      <c r="F10" s="144">
        <v>200</v>
      </c>
      <c r="G10" s="90" t="s">
        <v>42</v>
      </c>
      <c r="H10" s="90">
        <v>0</v>
      </c>
      <c r="I10" s="152">
        <v>3615</v>
      </c>
      <c r="J10" s="145">
        <v>0</v>
      </c>
      <c r="K10" s="144">
        <v>0</v>
      </c>
      <c r="L10" s="145">
        <v>0</v>
      </c>
      <c r="M10" s="144">
        <v>0</v>
      </c>
      <c r="N10" s="144">
        <v>0</v>
      </c>
      <c r="O10" s="144">
        <v>0</v>
      </c>
      <c r="P10" s="144">
        <v>0</v>
      </c>
      <c r="Q10" s="144">
        <v>0</v>
      </c>
      <c r="R10" s="144">
        <v>0</v>
      </c>
      <c r="S10" s="146">
        <f>M10+N10+O10+P10+Q10</f>
        <v>0</v>
      </c>
      <c r="T10" s="147">
        <v>0</v>
      </c>
      <c r="U10" s="144">
        <v>0</v>
      </c>
      <c r="V10" s="144">
        <v>0</v>
      </c>
      <c r="W10" s="144"/>
      <c r="X10" s="144"/>
      <c r="Y10" s="144"/>
      <c r="Z10" s="144"/>
      <c r="AA10" s="144">
        <f t="shared" si="0"/>
        <v>0</v>
      </c>
      <c r="AB10" s="148">
        <v>0</v>
      </c>
      <c r="AC10" s="149">
        <f t="shared" si="1"/>
        <v>0</v>
      </c>
      <c r="AD10" s="116">
        <v>0</v>
      </c>
      <c r="AE10" s="134">
        <f>I10+K10+AC10</f>
        <v>3615</v>
      </c>
      <c r="AF10" s="131"/>
      <c r="AG10" s="124">
        <v>0</v>
      </c>
      <c r="AH10" s="135" t="s">
        <v>120</v>
      </c>
      <c r="AI10" s="37" t="s">
        <v>94</v>
      </c>
      <c r="AJ10" s="96" t="s">
        <v>106</v>
      </c>
      <c r="AK10" s="74"/>
      <c r="AL10" s="74"/>
      <c r="AM10" s="74"/>
      <c r="AN10" s="74"/>
      <c r="AO10" s="74"/>
      <c r="AP10" s="74"/>
      <c r="AQ10" s="74"/>
    </row>
    <row r="11" spans="1:43" ht="72" customHeight="1" x14ac:dyDescent="0.3">
      <c r="A11" s="168"/>
      <c r="B11" s="170"/>
      <c r="C11" s="141" t="s">
        <v>49</v>
      </c>
      <c r="D11" s="142" t="s">
        <v>50</v>
      </c>
      <c r="E11" s="143" t="s">
        <v>48</v>
      </c>
      <c r="F11" s="144">
        <v>8000</v>
      </c>
      <c r="G11" s="90" t="s">
        <v>42</v>
      </c>
      <c r="H11" s="90">
        <v>0</v>
      </c>
      <c r="I11" s="153"/>
      <c r="J11" s="145">
        <v>1000</v>
      </c>
      <c r="K11" s="144">
        <v>2483</v>
      </c>
      <c r="L11" s="145">
        <v>3500</v>
      </c>
      <c r="M11" s="144">
        <v>0</v>
      </c>
      <c r="N11" s="144">
        <v>0</v>
      </c>
      <c r="O11" s="144">
        <v>0</v>
      </c>
      <c r="P11" s="144">
        <v>0</v>
      </c>
      <c r="Q11" s="144">
        <v>0</v>
      </c>
      <c r="R11" s="144">
        <v>540</v>
      </c>
      <c r="S11" s="146">
        <f>M11+N11+O11+P11+Q11+R11</f>
        <v>540</v>
      </c>
      <c r="T11" s="147">
        <f t="shared" ref="T11:T16" si="2">S11/L11</f>
        <v>0.15428571428571428</v>
      </c>
      <c r="U11" s="144">
        <v>0</v>
      </c>
      <c r="V11" s="144">
        <v>0</v>
      </c>
      <c r="W11" s="150"/>
      <c r="X11" s="150"/>
      <c r="Y11" s="151"/>
      <c r="Z11" s="144"/>
      <c r="AA11" s="144">
        <f t="shared" si="0"/>
        <v>0</v>
      </c>
      <c r="AB11" s="111">
        <f t="shared" ref="AB11" si="3">AA11/L11</f>
        <v>0</v>
      </c>
      <c r="AC11" s="149">
        <f t="shared" ref="AC11:AC22" si="4">AA11+S11</f>
        <v>540</v>
      </c>
      <c r="AD11" s="116">
        <f t="shared" ref="AD11:AD22" si="5">AC11/L11</f>
        <v>0.15428571428571428</v>
      </c>
      <c r="AE11" s="134">
        <f>I11+K11+AC11</f>
        <v>3023</v>
      </c>
      <c r="AF11" s="131"/>
      <c r="AG11" s="119">
        <f>AE11/F11</f>
        <v>0.37787500000000002</v>
      </c>
      <c r="AH11" s="136" t="s">
        <v>121</v>
      </c>
      <c r="AI11" s="30"/>
      <c r="AJ11" s="96" t="s">
        <v>107</v>
      </c>
      <c r="AK11" s="94"/>
      <c r="AL11" s="74"/>
      <c r="AM11" s="74"/>
      <c r="AN11" s="74"/>
      <c r="AO11" s="74"/>
      <c r="AP11" s="74"/>
      <c r="AQ11" s="74"/>
    </row>
    <row r="12" spans="1:43" ht="72" customHeight="1" x14ac:dyDescent="0.3">
      <c r="A12" s="168"/>
      <c r="B12" s="170"/>
      <c r="C12" s="141" t="s">
        <v>51</v>
      </c>
      <c r="D12" s="142" t="s">
        <v>52</v>
      </c>
      <c r="E12" s="143" t="s">
        <v>48</v>
      </c>
      <c r="F12" s="144">
        <v>1000</v>
      </c>
      <c r="G12" s="90" t="s">
        <v>42</v>
      </c>
      <c r="H12" s="90">
        <v>0</v>
      </c>
      <c r="I12" s="153"/>
      <c r="J12" s="145">
        <v>162</v>
      </c>
      <c r="K12" s="144">
        <v>97</v>
      </c>
      <c r="L12" s="145">
        <v>468</v>
      </c>
      <c r="M12" s="144">
        <v>1</v>
      </c>
      <c r="N12" s="144">
        <v>3</v>
      </c>
      <c r="O12" s="144">
        <v>11</v>
      </c>
      <c r="P12" s="144">
        <v>2</v>
      </c>
      <c r="Q12" s="144">
        <v>0</v>
      </c>
      <c r="R12" s="144">
        <v>0</v>
      </c>
      <c r="S12" s="146">
        <f>M12+N12+O12+P12+Q12+R12</f>
        <v>17</v>
      </c>
      <c r="T12" s="147">
        <f>S12/L12</f>
        <v>3.6324786324786328E-2</v>
      </c>
      <c r="U12" s="144">
        <v>0</v>
      </c>
      <c r="V12" s="144">
        <v>3</v>
      </c>
      <c r="W12" s="144"/>
      <c r="X12" s="144"/>
      <c r="Y12" s="144"/>
      <c r="Z12" s="144"/>
      <c r="AA12" s="144">
        <f t="shared" si="0"/>
        <v>3</v>
      </c>
      <c r="AB12" s="111">
        <f>AA12/L12</f>
        <v>6.41025641025641E-3</v>
      </c>
      <c r="AC12" s="149">
        <f t="shared" si="4"/>
        <v>20</v>
      </c>
      <c r="AD12" s="116">
        <f t="shared" si="5"/>
        <v>4.2735042735042736E-2</v>
      </c>
      <c r="AE12" s="134">
        <f t="shared" ref="AE12:AE17" si="6">I12+K12+AC12</f>
        <v>117</v>
      </c>
      <c r="AF12" s="131"/>
      <c r="AG12" s="119">
        <f>AE12/F12</f>
        <v>0.11700000000000001</v>
      </c>
      <c r="AH12" s="135" t="s">
        <v>120</v>
      </c>
      <c r="AI12" s="30"/>
      <c r="AJ12" s="96" t="s">
        <v>108</v>
      </c>
      <c r="AK12" s="87"/>
      <c r="AL12" s="74"/>
      <c r="AM12" s="74"/>
      <c r="AN12" s="74"/>
      <c r="AO12" s="74"/>
      <c r="AP12" s="74"/>
      <c r="AQ12" s="74"/>
    </row>
    <row r="13" spans="1:43" ht="75.900000000000006" customHeight="1" thickBot="1" x14ac:dyDescent="0.35">
      <c r="A13" s="168"/>
      <c r="B13" s="171"/>
      <c r="C13" s="141" t="s">
        <v>53</v>
      </c>
      <c r="D13" s="142" t="s">
        <v>54</v>
      </c>
      <c r="E13" s="143" t="s">
        <v>48</v>
      </c>
      <c r="F13" s="144">
        <v>4720</v>
      </c>
      <c r="G13" s="90" t="s">
        <v>42</v>
      </c>
      <c r="H13" s="90">
        <v>940</v>
      </c>
      <c r="I13" s="154"/>
      <c r="J13" s="145">
        <v>379</v>
      </c>
      <c r="K13" s="144">
        <v>408</v>
      </c>
      <c r="L13" s="145">
        <v>1142</v>
      </c>
      <c r="M13" s="144">
        <v>2</v>
      </c>
      <c r="N13" s="144">
        <v>9</v>
      </c>
      <c r="O13" s="144">
        <v>24</v>
      </c>
      <c r="P13" s="144">
        <v>1</v>
      </c>
      <c r="Q13" s="144">
        <v>0</v>
      </c>
      <c r="R13" s="144">
        <v>9</v>
      </c>
      <c r="S13" s="146">
        <f>M13+N13+O13+P13+Q13+R13</f>
        <v>45</v>
      </c>
      <c r="T13" s="147">
        <f t="shared" si="2"/>
        <v>3.9404553415061293E-2</v>
      </c>
      <c r="U13" s="144">
        <v>0</v>
      </c>
      <c r="V13" s="144">
        <v>5</v>
      </c>
      <c r="W13" s="150"/>
      <c r="X13" s="150"/>
      <c r="Y13" s="150"/>
      <c r="Z13" s="144"/>
      <c r="AA13" s="144">
        <f>SUM(U13:Z13)</f>
        <v>5</v>
      </c>
      <c r="AB13" s="111">
        <f>AA13/L13</f>
        <v>4.3782837127845885E-3</v>
      </c>
      <c r="AC13" s="149">
        <f>AA13+S13</f>
        <v>50</v>
      </c>
      <c r="AD13" s="116">
        <f t="shared" si="5"/>
        <v>4.3782837127845885E-2</v>
      </c>
      <c r="AE13" s="134">
        <f t="shared" si="6"/>
        <v>458</v>
      </c>
      <c r="AF13" s="131"/>
      <c r="AG13" s="119">
        <f>AE13/F13</f>
        <v>9.7033898305084743E-2</v>
      </c>
      <c r="AH13" s="137" t="s">
        <v>120</v>
      </c>
      <c r="AI13" s="30"/>
      <c r="AJ13" s="97" t="s">
        <v>109</v>
      </c>
      <c r="AK13" s="94"/>
      <c r="AL13" s="74"/>
      <c r="AM13" s="74"/>
      <c r="AN13" s="74"/>
      <c r="AO13" s="74"/>
      <c r="AP13" s="74"/>
      <c r="AQ13" s="74"/>
    </row>
    <row r="14" spans="1:43" ht="57" customHeight="1" thickBot="1" x14ac:dyDescent="0.35">
      <c r="A14" s="172">
        <v>200404</v>
      </c>
      <c r="B14" s="175" t="s">
        <v>55</v>
      </c>
      <c r="C14" s="38" t="s">
        <v>56</v>
      </c>
      <c r="D14" s="33" t="s">
        <v>57</v>
      </c>
      <c r="E14" s="23" t="s">
        <v>48</v>
      </c>
      <c r="F14" s="39">
        <v>7527</v>
      </c>
      <c r="G14" s="91" t="s">
        <v>42</v>
      </c>
      <c r="H14" s="86">
        <v>1327</v>
      </c>
      <c r="I14" s="140">
        <v>1217</v>
      </c>
      <c r="J14" s="81">
        <v>800</v>
      </c>
      <c r="K14" s="86">
        <v>696</v>
      </c>
      <c r="L14" s="81">
        <v>1267</v>
      </c>
      <c r="M14" s="25">
        <v>0</v>
      </c>
      <c r="N14" s="25">
        <v>0</v>
      </c>
      <c r="O14" s="25">
        <v>715</v>
      </c>
      <c r="P14" s="25">
        <v>0</v>
      </c>
      <c r="Q14" s="34">
        <v>0</v>
      </c>
      <c r="R14" s="34">
        <v>0</v>
      </c>
      <c r="S14" s="40">
        <f t="shared" ref="S14:S20" si="7">M14+N14+O14+P14+Q14+R14</f>
        <v>715</v>
      </c>
      <c r="T14" s="88">
        <f t="shared" si="2"/>
        <v>0.56432517758484613</v>
      </c>
      <c r="U14" s="41">
        <v>0</v>
      </c>
      <c r="V14" s="41">
        <v>0</v>
      </c>
      <c r="W14" s="41"/>
      <c r="X14" s="41"/>
      <c r="Y14" s="41"/>
      <c r="Z14" s="41"/>
      <c r="AA14" s="40">
        <f t="shared" si="0"/>
        <v>0</v>
      </c>
      <c r="AB14" s="108">
        <f>AA14/L14</f>
        <v>0</v>
      </c>
      <c r="AC14" s="117">
        <f t="shared" si="4"/>
        <v>715</v>
      </c>
      <c r="AD14" s="116">
        <f t="shared" si="5"/>
        <v>0.56432517758484613</v>
      </c>
      <c r="AE14" s="134">
        <f t="shared" si="6"/>
        <v>2628</v>
      </c>
      <c r="AF14" s="131"/>
      <c r="AG14" s="119">
        <f>+AE14/F14</f>
        <v>0.34914308489438023</v>
      </c>
      <c r="AH14" s="121" t="s">
        <v>58</v>
      </c>
      <c r="AI14" s="30"/>
      <c r="AJ14" s="98" t="s">
        <v>110</v>
      </c>
      <c r="AK14" s="94"/>
    </row>
    <row r="15" spans="1:43" ht="66" customHeight="1" x14ac:dyDescent="0.3">
      <c r="A15" s="173"/>
      <c r="B15" s="176"/>
      <c r="C15" s="38" t="s">
        <v>59</v>
      </c>
      <c r="D15" s="33" t="s">
        <v>60</v>
      </c>
      <c r="E15" s="23" t="s">
        <v>48</v>
      </c>
      <c r="F15" s="34">
        <v>300</v>
      </c>
      <c r="G15" s="91" t="s">
        <v>42</v>
      </c>
      <c r="H15" s="86">
        <v>0</v>
      </c>
      <c r="I15" s="140">
        <v>0</v>
      </c>
      <c r="J15" s="80" t="s">
        <v>61</v>
      </c>
      <c r="K15" s="85">
        <v>2</v>
      </c>
      <c r="L15" s="80">
        <v>150</v>
      </c>
      <c r="M15" s="34">
        <v>0</v>
      </c>
      <c r="N15" s="34">
        <v>0</v>
      </c>
      <c r="O15" s="34">
        <v>10</v>
      </c>
      <c r="P15" s="34">
        <v>0</v>
      </c>
      <c r="Q15" s="34">
        <v>0</v>
      </c>
      <c r="R15" s="34">
        <v>0</v>
      </c>
      <c r="S15" s="35">
        <f t="shared" si="7"/>
        <v>10</v>
      </c>
      <c r="T15" s="89">
        <v>0</v>
      </c>
      <c r="U15" s="34">
        <v>0</v>
      </c>
      <c r="V15" s="34">
        <v>0</v>
      </c>
      <c r="W15" s="34"/>
      <c r="X15" s="34"/>
      <c r="Y15" s="34"/>
      <c r="Z15" s="41"/>
      <c r="AA15" s="40">
        <f t="shared" si="0"/>
        <v>0</v>
      </c>
      <c r="AB15" s="109">
        <v>0</v>
      </c>
      <c r="AC15" s="117">
        <f t="shared" si="4"/>
        <v>10</v>
      </c>
      <c r="AD15" s="116">
        <f t="shared" si="5"/>
        <v>6.6666666666666666E-2</v>
      </c>
      <c r="AE15" s="134">
        <f t="shared" si="6"/>
        <v>12</v>
      </c>
      <c r="AF15" s="131"/>
      <c r="AG15" s="119">
        <f>+AE15/F15</f>
        <v>0.04</v>
      </c>
      <c r="AH15" s="121" t="s">
        <v>58</v>
      </c>
      <c r="AI15" s="30"/>
      <c r="AJ15" s="99" t="s">
        <v>111</v>
      </c>
      <c r="AK15" s="94"/>
    </row>
    <row r="16" spans="1:43" ht="83.1" customHeight="1" x14ac:dyDescent="0.3">
      <c r="A16" s="173"/>
      <c r="B16" s="176"/>
      <c r="C16" s="38" t="s">
        <v>62</v>
      </c>
      <c r="D16" s="33" t="s">
        <v>63</v>
      </c>
      <c r="E16" s="23" t="s">
        <v>48</v>
      </c>
      <c r="F16" s="39">
        <v>1500</v>
      </c>
      <c r="G16" s="91" t="s">
        <v>42</v>
      </c>
      <c r="H16" s="86">
        <v>0</v>
      </c>
      <c r="I16" s="140">
        <v>0</v>
      </c>
      <c r="J16" s="81">
        <v>150</v>
      </c>
      <c r="K16" s="86">
        <v>555</v>
      </c>
      <c r="L16" s="81">
        <v>370</v>
      </c>
      <c r="M16" s="25">
        <v>0</v>
      </c>
      <c r="N16" s="25">
        <v>370</v>
      </c>
      <c r="O16" s="25">
        <v>0</v>
      </c>
      <c r="P16" s="25">
        <v>0</v>
      </c>
      <c r="Q16" s="34">
        <v>0</v>
      </c>
      <c r="R16" s="34">
        <v>0</v>
      </c>
      <c r="S16" s="40">
        <f t="shared" si="7"/>
        <v>370</v>
      </c>
      <c r="T16" s="88">
        <f t="shared" si="2"/>
        <v>1</v>
      </c>
      <c r="U16" s="41">
        <v>0</v>
      </c>
      <c r="V16" s="41">
        <v>0</v>
      </c>
      <c r="W16" s="41"/>
      <c r="X16" s="41"/>
      <c r="Y16" s="41"/>
      <c r="Z16" s="41"/>
      <c r="AA16" s="40">
        <f t="shared" si="0"/>
        <v>0</v>
      </c>
      <c r="AB16" s="108">
        <f>AA16/L16</f>
        <v>0</v>
      </c>
      <c r="AC16" s="117">
        <f t="shared" si="4"/>
        <v>370</v>
      </c>
      <c r="AD16" s="116">
        <f t="shared" si="5"/>
        <v>1</v>
      </c>
      <c r="AE16" s="134">
        <f>I16+K16+AC16</f>
        <v>925</v>
      </c>
      <c r="AF16" s="131"/>
      <c r="AG16" s="118">
        <f t="shared" ref="AG16:AG22" si="8">AE16/F16</f>
        <v>0.6166666666666667</v>
      </c>
      <c r="AH16" s="121" t="s">
        <v>58</v>
      </c>
      <c r="AI16" s="30"/>
      <c r="AJ16" s="99" t="s">
        <v>112</v>
      </c>
      <c r="AK16" s="94"/>
    </row>
    <row r="17" spans="1:37" ht="59.1" customHeight="1" thickBot="1" x14ac:dyDescent="0.35">
      <c r="A17" s="174"/>
      <c r="B17" s="177"/>
      <c r="C17" s="38" t="s">
        <v>64</v>
      </c>
      <c r="D17" s="33" t="s">
        <v>65</v>
      </c>
      <c r="E17" s="23" t="s">
        <v>48</v>
      </c>
      <c r="F17" s="39">
        <v>1500</v>
      </c>
      <c r="G17" s="91" t="s">
        <v>42</v>
      </c>
      <c r="H17" s="86">
        <v>0</v>
      </c>
      <c r="I17" s="140">
        <v>0</v>
      </c>
      <c r="J17" s="81">
        <v>150</v>
      </c>
      <c r="K17" s="86">
        <v>579</v>
      </c>
      <c r="L17" s="81">
        <v>400</v>
      </c>
      <c r="M17" s="25">
        <v>0</v>
      </c>
      <c r="N17" s="25">
        <v>270</v>
      </c>
      <c r="O17" s="25">
        <v>130</v>
      </c>
      <c r="P17" s="25">
        <v>0</v>
      </c>
      <c r="Q17" s="34">
        <v>0</v>
      </c>
      <c r="R17" s="34">
        <v>0</v>
      </c>
      <c r="S17" s="40">
        <f t="shared" si="7"/>
        <v>400</v>
      </c>
      <c r="T17" s="88">
        <f>S17/L17</f>
        <v>1</v>
      </c>
      <c r="U17" s="41">
        <v>0</v>
      </c>
      <c r="V17" s="41">
        <v>0</v>
      </c>
      <c r="W17" s="41"/>
      <c r="X17" s="41"/>
      <c r="Y17" s="41"/>
      <c r="Z17" s="41"/>
      <c r="AA17" s="40">
        <f t="shared" si="0"/>
        <v>0</v>
      </c>
      <c r="AB17" s="108">
        <f t="shared" ref="AB17:AB21" si="9">AA17/L17</f>
        <v>0</v>
      </c>
      <c r="AC17" s="117">
        <f t="shared" si="4"/>
        <v>400</v>
      </c>
      <c r="AD17" s="116">
        <f t="shared" si="5"/>
        <v>1</v>
      </c>
      <c r="AE17" s="134">
        <f t="shared" si="6"/>
        <v>979</v>
      </c>
      <c r="AF17" s="131"/>
      <c r="AG17" s="118">
        <f t="shared" si="8"/>
        <v>0.65266666666666662</v>
      </c>
      <c r="AH17" s="121" t="s">
        <v>58</v>
      </c>
      <c r="AI17" s="30"/>
      <c r="AJ17" s="100" t="s">
        <v>113</v>
      </c>
      <c r="AK17" s="94"/>
    </row>
    <row r="18" spans="1:37" ht="65.099999999999994" customHeight="1" thickBot="1" x14ac:dyDescent="0.35">
      <c r="A18" s="43">
        <v>200405</v>
      </c>
      <c r="B18" s="44" t="s">
        <v>66</v>
      </c>
      <c r="C18" s="38" t="s">
        <v>67</v>
      </c>
      <c r="D18" s="33" t="s">
        <v>68</v>
      </c>
      <c r="E18" s="23" t="s">
        <v>48</v>
      </c>
      <c r="F18" s="25">
        <v>3</v>
      </c>
      <c r="G18" s="90" t="s">
        <v>42</v>
      </c>
      <c r="H18" s="83">
        <v>0</v>
      </c>
      <c r="I18" s="83">
        <v>1</v>
      </c>
      <c r="J18" s="82">
        <v>1</v>
      </c>
      <c r="K18" s="83">
        <v>1</v>
      </c>
      <c r="L18" s="82">
        <v>1</v>
      </c>
      <c r="M18" s="25">
        <v>0</v>
      </c>
      <c r="N18" s="25">
        <v>0</v>
      </c>
      <c r="O18" s="25">
        <v>0</v>
      </c>
      <c r="P18" s="25">
        <v>0</v>
      </c>
      <c r="Q18" s="34">
        <v>0</v>
      </c>
      <c r="R18" s="34">
        <v>0</v>
      </c>
      <c r="S18" s="40">
        <f t="shared" si="7"/>
        <v>0</v>
      </c>
      <c r="T18" s="36">
        <f>S18/F18</f>
        <v>0</v>
      </c>
      <c r="U18" s="41">
        <v>0</v>
      </c>
      <c r="V18" s="45">
        <v>0</v>
      </c>
      <c r="W18" s="45"/>
      <c r="X18" s="45"/>
      <c r="Y18" s="45"/>
      <c r="Z18" s="45"/>
      <c r="AA18" s="40">
        <f t="shared" si="0"/>
        <v>0</v>
      </c>
      <c r="AB18" s="107">
        <f t="shared" si="9"/>
        <v>0</v>
      </c>
      <c r="AC18" s="117">
        <f t="shared" si="4"/>
        <v>0</v>
      </c>
      <c r="AD18" s="116">
        <f t="shared" si="5"/>
        <v>0</v>
      </c>
      <c r="AE18" s="123">
        <f>I18+K18+AC18</f>
        <v>2</v>
      </c>
      <c r="AF18" s="131"/>
      <c r="AG18" s="120">
        <f t="shared" si="8"/>
        <v>0.66666666666666663</v>
      </c>
      <c r="AH18" s="138" t="s">
        <v>122</v>
      </c>
      <c r="AI18" s="30"/>
      <c r="AJ18" s="101" t="s">
        <v>114</v>
      </c>
      <c r="AK18" s="94"/>
    </row>
    <row r="19" spans="1:37" ht="72" customHeight="1" thickBot="1" x14ac:dyDescent="0.35">
      <c r="A19" s="46">
        <v>200406</v>
      </c>
      <c r="B19" s="47" t="s">
        <v>69</v>
      </c>
      <c r="C19" s="38" t="s">
        <v>70</v>
      </c>
      <c r="D19" s="33" t="s">
        <v>71</v>
      </c>
      <c r="E19" s="23" t="s">
        <v>48</v>
      </c>
      <c r="F19" s="39">
        <v>6400</v>
      </c>
      <c r="G19" s="90" t="s">
        <v>42</v>
      </c>
      <c r="H19" s="83">
        <v>300</v>
      </c>
      <c r="I19" s="83">
        <v>335</v>
      </c>
      <c r="J19" s="83">
        <v>1034</v>
      </c>
      <c r="K19" s="83">
        <v>992</v>
      </c>
      <c r="L19" s="83">
        <v>2100</v>
      </c>
      <c r="M19" s="25">
        <v>0</v>
      </c>
      <c r="N19" s="25">
        <v>39</v>
      </c>
      <c r="O19" s="25">
        <v>0</v>
      </c>
      <c r="P19" s="25">
        <v>0</v>
      </c>
      <c r="Q19" s="34">
        <v>0</v>
      </c>
      <c r="R19" s="34">
        <v>0</v>
      </c>
      <c r="S19" s="40">
        <f t="shared" si="7"/>
        <v>39</v>
      </c>
      <c r="T19" s="36">
        <f>S19/L19</f>
        <v>1.8571428571428572E-2</v>
      </c>
      <c r="U19" s="45">
        <v>237</v>
      </c>
      <c r="V19" s="45">
        <v>0</v>
      </c>
      <c r="W19" s="45"/>
      <c r="X19" s="45"/>
      <c r="Y19" s="45"/>
      <c r="Z19" s="45"/>
      <c r="AA19" s="40">
        <f t="shared" si="0"/>
        <v>237</v>
      </c>
      <c r="AB19" s="107">
        <f t="shared" si="9"/>
        <v>0.11285714285714285</v>
      </c>
      <c r="AC19" s="117">
        <f t="shared" si="4"/>
        <v>276</v>
      </c>
      <c r="AD19" s="116">
        <f t="shared" si="5"/>
        <v>0.13142857142857142</v>
      </c>
      <c r="AE19" s="123">
        <f>I19+K19+AC19</f>
        <v>1603</v>
      </c>
      <c r="AF19" s="131"/>
      <c r="AG19" s="119">
        <f t="shared" si="8"/>
        <v>0.25046875000000002</v>
      </c>
      <c r="AH19" s="121" t="s">
        <v>72</v>
      </c>
      <c r="AI19" s="30"/>
      <c r="AJ19" s="102" t="s">
        <v>115</v>
      </c>
      <c r="AK19" s="94"/>
    </row>
    <row r="20" spans="1:37" ht="54" customHeight="1" thickBot="1" x14ac:dyDescent="0.35">
      <c r="A20" s="48">
        <v>200407</v>
      </c>
      <c r="B20" s="49" t="s">
        <v>73</v>
      </c>
      <c r="C20" s="38" t="s">
        <v>74</v>
      </c>
      <c r="D20" s="33" t="s">
        <v>75</v>
      </c>
      <c r="E20" s="23" t="s">
        <v>48</v>
      </c>
      <c r="F20" s="39">
        <v>1030</v>
      </c>
      <c r="G20" s="90" t="s">
        <v>42</v>
      </c>
      <c r="H20" s="83">
        <v>357</v>
      </c>
      <c r="I20" s="83">
        <v>443</v>
      </c>
      <c r="J20" s="84">
        <v>120</v>
      </c>
      <c r="K20" s="83">
        <v>135</v>
      </c>
      <c r="L20" s="84">
        <v>325</v>
      </c>
      <c r="M20" s="25">
        <v>7</v>
      </c>
      <c r="N20" s="25">
        <v>5</v>
      </c>
      <c r="O20" s="25">
        <v>4</v>
      </c>
      <c r="P20" s="25">
        <v>7</v>
      </c>
      <c r="Q20" s="34">
        <v>9</v>
      </c>
      <c r="R20" s="34">
        <v>28</v>
      </c>
      <c r="S20" s="40">
        <f t="shared" si="7"/>
        <v>60</v>
      </c>
      <c r="T20" s="27">
        <f>S20/L20</f>
        <v>0.18461538461538463</v>
      </c>
      <c r="U20" s="45">
        <v>31</v>
      </c>
      <c r="V20" s="45">
        <v>36</v>
      </c>
      <c r="W20" s="45"/>
      <c r="X20" s="45"/>
      <c r="Y20" s="45"/>
      <c r="Z20" s="45"/>
      <c r="AA20" s="40">
        <f t="shared" si="0"/>
        <v>67</v>
      </c>
      <c r="AB20" s="110">
        <f t="shared" si="9"/>
        <v>0.20615384615384616</v>
      </c>
      <c r="AC20" s="117">
        <f t="shared" si="4"/>
        <v>127</v>
      </c>
      <c r="AD20" s="116">
        <f t="shared" si="5"/>
        <v>0.39076923076923076</v>
      </c>
      <c r="AE20" s="123">
        <f>I20+K20+AC20</f>
        <v>705</v>
      </c>
      <c r="AF20" s="132"/>
      <c r="AG20" s="120">
        <f t="shared" si="8"/>
        <v>0.68446601941747576</v>
      </c>
      <c r="AH20" s="139" t="s">
        <v>123</v>
      </c>
      <c r="AI20" s="30"/>
      <c r="AJ20" s="102" t="s">
        <v>116</v>
      </c>
      <c r="AK20" s="94"/>
    </row>
    <row r="21" spans="1:37" ht="76.2" customHeight="1" x14ac:dyDescent="0.3">
      <c r="A21" s="183" t="s">
        <v>76</v>
      </c>
      <c r="B21" s="184"/>
      <c r="C21" s="38" t="s">
        <v>77</v>
      </c>
      <c r="D21" s="33" t="s">
        <v>78</v>
      </c>
      <c r="E21" s="23" t="s">
        <v>48</v>
      </c>
      <c r="F21" s="39">
        <v>5720</v>
      </c>
      <c r="G21" s="90" t="s">
        <v>42</v>
      </c>
      <c r="H21" s="83">
        <v>940</v>
      </c>
      <c r="I21" s="83">
        <f>I10</f>
        <v>3615</v>
      </c>
      <c r="J21" s="84">
        <v>1430</v>
      </c>
      <c r="K21" s="83">
        <v>61</v>
      </c>
      <c r="L21" s="84">
        <v>2300</v>
      </c>
      <c r="M21" s="25">
        <v>0</v>
      </c>
      <c r="N21" s="25">
        <v>6</v>
      </c>
      <c r="O21" s="25">
        <v>14</v>
      </c>
      <c r="P21" s="25">
        <v>3</v>
      </c>
      <c r="Q21" s="34">
        <v>10</v>
      </c>
      <c r="R21" s="34">
        <v>364</v>
      </c>
      <c r="S21" s="40">
        <f>M21+N21+O21+P21+Q21+R21</f>
        <v>397</v>
      </c>
      <c r="T21" s="36">
        <f>S21/L21</f>
        <v>0.1726086956521739</v>
      </c>
      <c r="U21" s="45">
        <v>3</v>
      </c>
      <c r="V21" s="45">
        <v>7</v>
      </c>
      <c r="W21" s="45"/>
      <c r="X21" s="45"/>
      <c r="Y21" s="45"/>
      <c r="Z21" s="45"/>
      <c r="AA21" s="40">
        <f>SUM(U21:Z21)</f>
        <v>10</v>
      </c>
      <c r="AB21" s="106">
        <f t="shared" si="9"/>
        <v>4.3478260869565218E-3</v>
      </c>
      <c r="AC21" s="117">
        <f t="shared" si="4"/>
        <v>407</v>
      </c>
      <c r="AD21" s="116">
        <f t="shared" si="5"/>
        <v>0.17695652173913043</v>
      </c>
      <c r="AE21" s="125">
        <f>I21+K21+AC21</f>
        <v>4083</v>
      </c>
      <c r="AF21" s="132"/>
      <c r="AG21" s="119">
        <f t="shared" si="8"/>
        <v>0.71381118881118877</v>
      </c>
      <c r="AH21" s="121" t="s">
        <v>124</v>
      </c>
      <c r="AI21" s="30"/>
      <c r="AJ21" s="42" t="s">
        <v>117</v>
      </c>
      <c r="AK21" s="87"/>
    </row>
    <row r="22" spans="1:37" ht="76.2" customHeight="1" thickBot="1" x14ac:dyDescent="0.35">
      <c r="A22" s="183" t="s">
        <v>76</v>
      </c>
      <c r="B22" s="184"/>
      <c r="C22" s="38" t="s">
        <v>80</v>
      </c>
      <c r="D22" s="33" t="s">
        <v>81</v>
      </c>
      <c r="E22" s="23" t="s">
        <v>48</v>
      </c>
      <c r="F22" s="39">
        <v>19527</v>
      </c>
      <c r="G22" s="90" t="s">
        <v>42</v>
      </c>
      <c r="H22" s="83">
        <v>2430</v>
      </c>
      <c r="I22" s="86">
        <f>I14</f>
        <v>1217</v>
      </c>
      <c r="J22" s="84">
        <v>3064</v>
      </c>
      <c r="K22" s="83">
        <v>2632</v>
      </c>
      <c r="L22" s="84">
        <v>6629</v>
      </c>
      <c r="M22" s="25">
        <v>46</v>
      </c>
      <c r="N22" s="25">
        <v>231</v>
      </c>
      <c r="O22" s="25">
        <v>816</v>
      </c>
      <c r="P22" s="25">
        <v>154</v>
      </c>
      <c r="Q22" s="34">
        <v>845</v>
      </c>
      <c r="R22" s="34">
        <v>824</v>
      </c>
      <c r="S22" s="40">
        <f>SUM(M22:R22)</f>
        <v>2916</v>
      </c>
      <c r="T22" s="36">
        <f>SUM(J22:R22)/F22</f>
        <v>0.78050903876683564</v>
      </c>
      <c r="U22" s="45">
        <v>132</v>
      </c>
      <c r="V22" s="45">
        <v>501</v>
      </c>
      <c r="W22" s="45"/>
      <c r="X22" s="45"/>
      <c r="Y22" s="45"/>
      <c r="Z22" s="45"/>
      <c r="AA22" s="40">
        <f>SUM(U22:Z22)</f>
        <v>633</v>
      </c>
      <c r="AB22" s="111">
        <f>AA22/L22</f>
        <v>9.5489515764066973E-2</v>
      </c>
      <c r="AC22" s="117">
        <f t="shared" si="4"/>
        <v>3549</v>
      </c>
      <c r="AD22" s="116">
        <f t="shared" si="5"/>
        <v>0.53537486800422385</v>
      </c>
      <c r="AE22" s="125">
        <f>I22+K22+AC22</f>
        <v>7398</v>
      </c>
      <c r="AF22" s="133"/>
      <c r="AG22" s="126">
        <f t="shared" si="8"/>
        <v>0.37886003994469197</v>
      </c>
      <c r="AH22" s="121" t="s">
        <v>79</v>
      </c>
      <c r="AI22" s="30"/>
      <c r="AJ22" s="42" t="s">
        <v>118</v>
      </c>
    </row>
    <row r="23" spans="1:37" x14ac:dyDescent="0.3">
      <c r="A23" s="50"/>
      <c r="B23" s="50"/>
      <c r="C23" s="51"/>
      <c r="D23" s="12"/>
      <c r="E23" s="12"/>
      <c r="F23" s="3"/>
      <c r="G23" s="3"/>
      <c r="H23" s="3"/>
      <c r="I23" s="3"/>
      <c r="J23" s="3"/>
      <c r="K23" s="3"/>
      <c r="L23" s="78"/>
      <c r="M23" s="3"/>
      <c r="N23" s="3"/>
      <c r="O23" s="3"/>
      <c r="P23" s="3"/>
      <c r="Q23" s="3"/>
      <c r="R23" s="3"/>
      <c r="S23" s="3"/>
      <c r="T23" s="52"/>
      <c r="U23" s="52"/>
      <c r="V23" s="52"/>
      <c r="W23" s="52"/>
      <c r="X23" s="52"/>
      <c r="Y23" s="52"/>
      <c r="Z23" s="52"/>
      <c r="AA23" s="52"/>
      <c r="AB23" s="52"/>
      <c r="AC23" s="52"/>
      <c r="AD23" s="52"/>
      <c r="AE23" s="3"/>
      <c r="AF23" s="3"/>
      <c r="AG23" s="52"/>
      <c r="AH23" s="53"/>
      <c r="AI23" s="53"/>
      <c r="AJ23" s="54"/>
    </row>
    <row r="24" spans="1:37" x14ac:dyDescent="0.3">
      <c r="A24" s="50"/>
      <c r="B24" s="50"/>
      <c r="C24" s="51"/>
      <c r="D24" s="12"/>
      <c r="E24" s="12"/>
      <c r="F24" s="3"/>
      <c r="G24" s="3"/>
      <c r="H24" s="3"/>
      <c r="I24" s="3"/>
      <c r="J24" s="3"/>
      <c r="K24" s="3"/>
      <c r="L24" s="78"/>
      <c r="M24" s="3"/>
      <c r="N24" s="3"/>
      <c r="O24" s="3"/>
      <c r="P24" s="3"/>
      <c r="Q24" s="3"/>
      <c r="R24" s="3"/>
      <c r="S24" s="3"/>
      <c r="T24" s="52"/>
      <c r="U24" s="52"/>
      <c r="V24" s="52"/>
      <c r="W24" s="52"/>
      <c r="X24" s="52"/>
      <c r="Y24" s="52"/>
      <c r="Z24" s="52"/>
      <c r="AA24" s="52"/>
      <c r="AB24" s="52"/>
      <c r="AC24" s="52"/>
      <c r="AD24" s="52"/>
      <c r="AE24" s="3"/>
      <c r="AF24" s="3"/>
      <c r="AG24" s="52"/>
      <c r="AH24" s="53"/>
      <c r="AI24" s="53"/>
      <c r="AJ24" s="54"/>
    </row>
    <row r="25" spans="1:37" x14ac:dyDescent="0.3">
      <c r="A25" s="50"/>
      <c r="B25" s="50"/>
      <c r="C25" s="51"/>
      <c r="D25" s="12"/>
      <c r="E25" s="12"/>
      <c r="F25" s="3"/>
      <c r="G25" s="3"/>
      <c r="H25" s="3"/>
      <c r="I25" s="3"/>
      <c r="J25" s="3"/>
      <c r="K25" s="3"/>
      <c r="L25" s="78"/>
      <c r="M25" s="3"/>
      <c r="N25" s="3"/>
      <c r="O25" s="3"/>
      <c r="P25" s="3"/>
      <c r="Q25" s="3"/>
      <c r="R25" s="3"/>
      <c r="S25" s="3"/>
      <c r="T25" s="52"/>
      <c r="U25" s="52"/>
      <c r="V25" s="52"/>
      <c r="W25" s="52"/>
      <c r="X25" s="52"/>
      <c r="Y25" s="52"/>
      <c r="Z25" s="52"/>
      <c r="AA25" s="52"/>
      <c r="AB25" s="52"/>
      <c r="AC25" s="52"/>
      <c r="AD25" s="52"/>
      <c r="AE25" s="3"/>
      <c r="AF25" s="3"/>
      <c r="AG25" s="52"/>
      <c r="AH25" s="53"/>
      <c r="AI25" s="53"/>
      <c r="AJ25" s="54"/>
    </row>
    <row r="26" spans="1:37" x14ac:dyDescent="0.3">
      <c r="A26" s="50"/>
      <c r="B26" s="50"/>
      <c r="C26" s="51"/>
      <c r="D26" s="12"/>
      <c r="E26" s="12"/>
      <c r="F26" s="3"/>
      <c r="G26" s="3"/>
      <c r="H26" s="3"/>
      <c r="I26" s="3"/>
      <c r="J26" s="3"/>
      <c r="K26" s="3"/>
      <c r="L26" s="78"/>
      <c r="M26" s="3"/>
      <c r="N26" s="3"/>
      <c r="O26" s="3"/>
      <c r="P26" s="3"/>
      <c r="Q26" s="3"/>
      <c r="R26" s="3"/>
      <c r="S26" s="3"/>
      <c r="T26" s="52"/>
      <c r="U26" s="52"/>
      <c r="V26" s="52"/>
      <c r="W26" s="52"/>
      <c r="X26" s="52"/>
      <c r="Y26" s="52"/>
      <c r="Z26" s="52"/>
      <c r="AA26" s="52"/>
      <c r="AB26" s="52"/>
      <c r="AC26" s="52"/>
      <c r="AD26" s="52"/>
      <c r="AE26" s="3"/>
      <c r="AF26" s="3"/>
      <c r="AG26" s="52"/>
      <c r="AH26" s="53"/>
      <c r="AI26" s="53"/>
      <c r="AJ26" s="54"/>
    </row>
    <row r="27" spans="1:37" x14ac:dyDescent="0.3">
      <c r="A27" s="50"/>
      <c r="B27" s="50"/>
      <c r="C27" s="51"/>
      <c r="D27" s="12"/>
      <c r="E27" s="12"/>
      <c r="F27" s="3"/>
      <c r="G27" s="3"/>
      <c r="H27" s="3"/>
      <c r="I27" s="3"/>
      <c r="J27" s="3"/>
      <c r="K27" s="3"/>
      <c r="L27" s="78"/>
      <c r="M27" s="3"/>
      <c r="N27" s="3"/>
      <c r="O27" s="3"/>
      <c r="P27" s="3"/>
      <c r="Q27" s="3"/>
      <c r="R27" s="3"/>
      <c r="S27" s="3"/>
      <c r="T27" s="52"/>
      <c r="U27" s="52"/>
      <c r="V27" s="52"/>
      <c r="W27" s="52"/>
      <c r="X27" s="52"/>
      <c r="Y27" s="52"/>
      <c r="Z27" s="52"/>
      <c r="AA27" s="52"/>
      <c r="AB27" s="52"/>
      <c r="AC27" s="52"/>
      <c r="AD27" s="52"/>
      <c r="AE27" s="3"/>
      <c r="AF27" s="3"/>
      <c r="AG27" s="52"/>
      <c r="AH27" s="53"/>
      <c r="AI27" s="53"/>
      <c r="AJ27" s="54"/>
    </row>
    <row r="28" spans="1:37" ht="21" x14ac:dyDescent="0.3">
      <c r="A28" s="5" t="s">
        <v>82</v>
      </c>
      <c r="B28" s="3"/>
      <c r="C28" s="3"/>
      <c r="D28" s="3"/>
      <c r="E28" s="4"/>
      <c r="F28" s="3"/>
      <c r="G28" s="3"/>
      <c r="H28" s="3"/>
      <c r="I28" s="3"/>
      <c r="J28" s="3"/>
      <c r="K28" s="3"/>
      <c r="M28" s="3"/>
      <c r="N28" s="3"/>
      <c r="O28" s="3"/>
      <c r="P28" s="3"/>
      <c r="Q28" s="3"/>
      <c r="R28" s="3"/>
      <c r="S28" s="3"/>
      <c r="T28" s="3"/>
      <c r="U28" s="3"/>
      <c r="V28" s="3"/>
      <c r="W28" s="3"/>
      <c r="X28" s="55"/>
      <c r="Y28" s="56"/>
      <c r="Z28" s="56"/>
      <c r="AA28" s="56"/>
      <c r="AB28" s="56"/>
      <c r="AC28" s="57"/>
      <c r="AD28" s="57"/>
      <c r="AE28" s="57"/>
      <c r="AF28" s="57"/>
      <c r="AG28" s="57"/>
      <c r="AH28" s="3"/>
      <c r="AI28" s="3"/>
      <c r="AJ28" s="3"/>
    </row>
    <row r="29" spans="1:37" x14ac:dyDescent="0.3">
      <c r="A29" s="58"/>
      <c r="B29" s="59"/>
      <c r="C29" s="59"/>
      <c r="D29" s="59"/>
      <c r="E29" s="60"/>
      <c r="F29" s="61"/>
      <c r="G29" s="3"/>
      <c r="H29" s="3"/>
      <c r="I29" s="3"/>
      <c r="J29" s="3"/>
      <c r="K29" s="3"/>
      <c r="M29" s="3"/>
      <c r="N29" s="3"/>
      <c r="O29" s="3"/>
      <c r="P29" s="3"/>
      <c r="Q29" s="3"/>
      <c r="R29" s="3"/>
      <c r="S29" s="3"/>
      <c r="T29" s="3"/>
      <c r="U29" s="3"/>
      <c r="V29" s="3"/>
      <c r="W29" s="3"/>
      <c r="X29" s="55"/>
      <c r="Y29" s="56"/>
      <c r="Z29" s="56"/>
      <c r="AA29" s="56"/>
      <c r="AB29" s="56"/>
      <c r="AC29" s="57"/>
      <c r="AD29" s="57"/>
      <c r="AE29" s="57"/>
      <c r="AF29" s="57"/>
      <c r="AG29" s="57"/>
      <c r="AH29" s="3"/>
      <c r="AI29" s="3"/>
      <c r="AJ29" s="3"/>
    </row>
    <row r="30" spans="1:37" x14ac:dyDescent="0.3">
      <c r="A30" s="2"/>
      <c r="B30" s="3"/>
      <c r="C30" s="3"/>
      <c r="D30" s="3"/>
      <c r="E30" s="4"/>
      <c r="F30" s="3"/>
      <c r="G30" s="3"/>
      <c r="H30" s="3"/>
      <c r="I30" s="3"/>
      <c r="J30" s="3"/>
      <c r="K30" s="3"/>
      <c r="M30" s="3"/>
      <c r="N30" s="3"/>
      <c r="O30" s="3"/>
      <c r="P30" s="3"/>
      <c r="Q30" s="3"/>
      <c r="R30" s="3"/>
      <c r="S30" s="3"/>
      <c r="T30" s="3"/>
      <c r="U30" s="3"/>
      <c r="V30" s="3"/>
      <c r="W30" s="3"/>
      <c r="X30" s="55"/>
      <c r="Y30" s="56"/>
      <c r="Z30" s="56"/>
      <c r="AA30" s="56"/>
      <c r="AB30" s="56"/>
      <c r="AC30" s="57"/>
      <c r="AD30" s="57"/>
      <c r="AE30" s="57"/>
      <c r="AF30" s="57"/>
      <c r="AG30" s="57"/>
      <c r="AH30" s="3"/>
      <c r="AI30" s="3"/>
      <c r="AJ30" s="3"/>
    </row>
    <row r="31" spans="1:37" x14ac:dyDescent="0.3">
      <c r="A31" s="2"/>
      <c r="B31" s="3"/>
      <c r="C31" s="3"/>
      <c r="D31" s="3"/>
      <c r="E31" s="4"/>
      <c r="F31" s="3"/>
      <c r="G31" s="3"/>
      <c r="H31" s="3"/>
      <c r="I31" s="3"/>
      <c r="J31" s="3"/>
      <c r="K31" s="3"/>
      <c r="M31" s="3"/>
      <c r="N31" s="3"/>
      <c r="O31" s="3"/>
      <c r="P31" s="3"/>
      <c r="Q31" s="3"/>
      <c r="R31" s="3"/>
      <c r="S31" s="3"/>
      <c r="T31" s="3"/>
      <c r="U31" s="3"/>
      <c r="V31" s="3"/>
      <c r="W31" s="3"/>
      <c r="X31" s="55"/>
      <c r="Y31" s="56"/>
      <c r="Z31" s="56"/>
      <c r="AA31" s="56"/>
      <c r="AB31" s="56"/>
      <c r="AC31" s="57"/>
      <c r="AD31" s="57"/>
      <c r="AE31" s="57"/>
      <c r="AF31" s="57"/>
      <c r="AG31" s="57"/>
      <c r="AH31" s="3"/>
      <c r="AI31" s="3"/>
      <c r="AJ31" s="3"/>
    </row>
    <row r="32" spans="1:37" ht="18.600000000000001" thickBot="1" x14ac:dyDescent="0.35">
      <c r="A32" s="62" t="s">
        <v>83</v>
      </c>
      <c r="B32" s="3"/>
      <c r="C32" s="51"/>
      <c r="D32" s="12"/>
      <c r="E32" s="12"/>
      <c r="F32" s="3"/>
      <c r="G32" s="3"/>
      <c r="H32" s="3"/>
      <c r="I32" s="3"/>
      <c r="J32" s="3"/>
      <c r="K32" s="3"/>
      <c r="L32" s="78"/>
      <c r="M32" s="3"/>
      <c r="N32" s="3"/>
      <c r="O32" s="3"/>
      <c r="P32" s="3"/>
      <c r="Q32" s="3"/>
      <c r="R32" s="3"/>
      <c r="S32" s="3"/>
      <c r="T32" s="52"/>
      <c r="U32" s="52"/>
      <c r="V32" s="52"/>
      <c r="W32" s="52"/>
      <c r="X32" s="52"/>
      <c r="Y32" s="52"/>
      <c r="Z32" s="52"/>
      <c r="AA32" s="52"/>
      <c r="AB32" s="52"/>
      <c r="AC32" s="52"/>
      <c r="AD32" s="52"/>
      <c r="AE32" s="3"/>
      <c r="AF32" s="3"/>
      <c r="AG32" s="52"/>
      <c r="AH32" s="53"/>
      <c r="AI32" s="53"/>
      <c r="AJ32" s="54"/>
    </row>
    <row r="33" spans="1:36" ht="21" x14ac:dyDescent="0.3">
      <c r="A33" s="185" t="s">
        <v>84</v>
      </c>
      <c r="B33" s="185"/>
      <c r="C33" s="51"/>
      <c r="D33" s="63"/>
      <c r="E33" s="12"/>
      <c r="F33" s="3"/>
      <c r="G33" s="3"/>
      <c r="H33" s="3"/>
      <c r="I33" s="3"/>
      <c r="J33" s="3"/>
      <c r="K33" s="3"/>
      <c r="L33" s="78"/>
      <c r="M33" s="3"/>
      <c r="N33" s="3"/>
      <c r="O33" s="3"/>
      <c r="P33" s="3"/>
      <c r="Q33" s="3"/>
      <c r="R33" s="3"/>
      <c r="S33" s="3"/>
      <c r="T33" s="52"/>
      <c r="U33" s="52"/>
      <c r="V33" s="52"/>
      <c r="W33" s="52"/>
      <c r="X33" s="52"/>
      <c r="Y33" s="52"/>
      <c r="Z33" s="52"/>
      <c r="AA33" s="52"/>
      <c r="AB33" s="52"/>
      <c r="AC33" s="52"/>
      <c r="AD33" s="52"/>
      <c r="AE33" s="3"/>
      <c r="AF33" s="3"/>
      <c r="AG33" s="52"/>
      <c r="AH33" s="53"/>
      <c r="AI33" s="53"/>
      <c r="AJ33" s="54"/>
    </row>
    <row r="34" spans="1:36" x14ac:dyDescent="0.3">
      <c r="A34" s="178" t="s">
        <v>85</v>
      </c>
      <c r="B34" s="178"/>
      <c r="C34" s="51"/>
      <c r="D34" s="64"/>
      <c r="E34" s="12"/>
      <c r="F34" s="3"/>
      <c r="G34" s="3"/>
      <c r="H34" s="3"/>
      <c r="I34" s="3"/>
      <c r="J34" s="3"/>
      <c r="K34" s="3"/>
      <c r="L34" s="78"/>
      <c r="M34" s="3"/>
      <c r="N34" s="3"/>
      <c r="O34" s="3"/>
      <c r="P34" s="3"/>
      <c r="Q34" s="3"/>
      <c r="R34" s="3"/>
      <c r="S34" s="3"/>
      <c r="T34" s="52"/>
      <c r="U34" s="52"/>
      <c r="V34" s="52"/>
      <c r="W34" s="52"/>
      <c r="X34" s="52"/>
      <c r="Y34" s="52"/>
      <c r="Z34" s="52"/>
      <c r="AA34" s="52"/>
      <c r="AB34" s="52"/>
      <c r="AC34" s="52"/>
      <c r="AD34" s="52"/>
      <c r="AE34" s="3"/>
      <c r="AF34" s="3"/>
      <c r="AG34" s="52"/>
      <c r="AH34" s="53"/>
      <c r="AI34" s="53"/>
      <c r="AJ34" s="54"/>
    </row>
    <row r="35" spans="1:36" ht="21.6" thickBot="1" x14ac:dyDescent="0.35">
      <c r="A35" s="185" t="s">
        <v>86</v>
      </c>
      <c r="B35" s="185"/>
      <c r="C35" s="51"/>
      <c r="D35" s="65"/>
      <c r="E35" s="12"/>
      <c r="F35" s="3"/>
      <c r="G35" s="3"/>
      <c r="H35" s="3"/>
      <c r="I35" s="3"/>
      <c r="J35" s="3"/>
      <c r="K35" s="3"/>
      <c r="L35" s="78"/>
      <c r="M35" s="3"/>
      <c r="N35" s="3"/>
      <c r="O35" s="3"/>
      <c r="P35" s="3"/>
      <c r="Q35" s="3"/>
      <c r="R35" s="3"/>
      <c r="S35" s="3"/>
      <c r="T35" s="52"/>
      <c r="U35" s="52"/>
      <c r="V35" s="52"/>
      <c r="W35" s="52"/>
      <c r="X35" s="52"/>
      <c r="Y35" s="52"/>
      <c r="Z35" s="52"/>
      <c r="AA35" s="52"/>
      <c r="AB35" s="52"/>
      <c r="AC35" s="52"/>
      <c r="AD35" s="52"/>
      <c r="AE35" s="3"/>
      <c r="AF35" s="3"/>
      <c r="AG35" s="52"/>
      <c r="AH35" s="53"/>
      <c r="AI35" s="53"/>
      <c r="AJ35" s="54"/>
    </row>
    <row r="36" spans="1:36" x14ac:dyDescent="0.3">
      <c r="A36" s="178" t="s">
        <v>87</v>
      </c>
      <c r="B36" s="178"/>
      <c r="C36" s="51"/>
      <c r="D36" s="66"/>
      <c r="E36" s="12"/>
      <c r="F36" s="3"/>
      <c r="G36" s="3"/>
      <c r="H36" s="3"/>
      <c r="I36" s="3"/>
      <c r="J36" s="3"/>
      <c r="K36" s="3"/>
      <c r="L36" s="78"/>
      <c r="M36" s="3"/>
      <c r="N36" s="3"/>
      <c r="O36" s="3"/>
      <c r="P36" s="3"/>
      <c r="Q36" s="3"/>
      <c r="R36" s="3"/>
      <c r="S36" s="3"/>
      <c r="T36" s="52"/>
      <c r="U36" s="52"/>
      <c r="V36" s="52"/>
      <c r="W36" s="52"/>
      <c r="X36" s="52"/>
      <c r="Y36" s="52"/>
      <c r="Z36" s="52"/>
      <c r="AA36" s="52"/>
      <c r="AB36" s="52"/>
      <c r="AC36" s="52"/>
      <c r="AD36" s="52"/>
      <c r="AE36" s="3"/>
      <c r="AF36" s="3"/>
      <c r="AG36" s="52"/>
      <c r="AH36" s="53"/>
      <c r="AI36" s="53"/>
      <c r="AJ36" s="54"/>
    </row>
    <row r="37" spans="1:36" x14ac:dyDescent="0.3">
      <c r="A37" s="178" t="s">
        <v>88</v>
      </c>
      <c r="B37" s="178"/>
      <c r="C37" s="51"/>
      <c r="D37" s="67"/>
      <c r="E37" s="12"/>
      <c r="F37" s="3"/>
      <c r="G37" s="3"/>
      <c r="H37" s="3"/>
      <c r="I37" s="3"/>
      <c r="J37" s="3"/>
      <c r="K37" s="3"/>
      <c r="L37" s="78"/>
      <c r="M37" s="3"/>
      <c r="N37" s="3"/>
      <c r="O37" s="3"/>
      <c r="P37" s="3"/>
      <c r="Q37" s="3"/>
      <c r="R37" s="3"/>
      <c r="S37" s="3"/>
      <c r="T37" s="68"/>
      <c r="U37" s="68"/>
      <c r="V37" s="68"/>
      <c r="W37" s="68"/>
      <c r="X37" s="68"/>
      <c r="Y37" s="68"/>
      <c r="Z37" s="68"/>
      <c r="AA37" s="68"/>
      <c r="AB37" s="68"/>
      <c r="AC37" s="68"/>
      <c r="AD37" s="68"/>
      <c r="AE37" s="3"/>
      <c r="AF37" s="3"/>
      <c r="AG37" s="52"/>
      <c r="AH37" s="69"/>
      <c r="AI37" s="53"/>
      <c r="AJ37" s="54"/>
    </row>
    <row r="38" spans="1:36" x14ac:dyDescent="0.3">
      <c r="A38" s="11"/>
      <c r="B38" s="11"/>
      <c r="C38" s="51"/>
      <c r="D38" s="12"/>
      <c r="E38" s="12"/>
      <c r="F38" s="3"/>
      <c r="G38" s="3"/>
      <c r="H38" s="3"/>
      <c r="I38" s="3"/>
      <c r="J38" s="3"/>
      <c r="K38" s="3"/>
      <c r="L38" s="78"/>
      <c r="M38" s="3"/>
      <c r="N38" s="3"/>
      <c r="O38" s="3"/>
      <c r="P38" s="3"/>
      <c r="Q38" s="3"/>
      <c r="R38" s="3"/>
      <c r="S38" s="3"/>
      <c r="T38" s="68"/>
      <c r="U38" s="68"/>
      <c r="V38" s="68"/>
      <c r="W38" s="68"/>
      <c r="X38" s="68"/>
      <c r="Y38" s="68"/>
      <c r="Z38" s="68"/>
      <c r="AA38" s="68"/>
      <c r="AB38" s="68"/>
      <c r="AC38" s="68"/>
      <c r="AD38" s="68"/>
      <c r="AE38" s="3"/>
      <c r="AF38" s="3"/>
      <c r="AG38" s="52"/>
      <c r="AH38" s="69"/>
      <c r="AI38" s="53"/>
      <c r="AJ38" s="54"/>
    </row>
    <row r="39" spans="1:36" x14ac:dyDescent="0.3">
      <c r="A39" s="11"/>
      <c r="B39" s="11"/>
      <c r="C39" s="51"/>
      <c r="D39" s="12"/>
      <c r="E39" s="12"/>
      <c r="F39" s="3"/>
      <c r="G39" s="3"/>
      <c r="H39" s="3"/>
      <c r="I39" s="3"/>
      <c r="J39" s="3"/>
      <c r="K39" s="3"/>
      <c r="L39" s="78"/>
      <c r="M39" s="3"/>
      <c r="N39" s="3"/>
      <c r="O39" s="3"/>
      <c r="P39" s="3"/>
      <c r="Q39" s="3"/>
      <c r="R39" s="3"/>
      <c r="S39" s="3"/>
      <c r="T39" s="68"/>
      <c r="U39" s="68"/>
      <c r="V39" s="68"/>
      <c r="W39" s="68"/>
      <c r="X39" s="68"/>
      <c r="Y39" s="68"/>
      <c r="Z39" s="68"/>
      <c r="AA39" s="68"/>
      <c r="AB39" s="68"/>
      <c r="AC39" s="68"/>
      <c r="AD39" s="68"/>
      <c r="AE39" s="3"/>
      <c r="AF39" s="3"/>
      <c r="AG39" s="52"/>
      <c r="AH39" s="69"/>
      <c r="AI39" s="53"/>
      <c r="AJ39" s="54"/>
    </row>
    <row r="40" spans="1:36" x14ac:dyDescent="0.3">
      <c r="A40" s="11"/>
      <c r="B40" s="11"/>
      <c r="C40" s="51"/>
      <c r="D40" s="12"/>
      <c r="E40" s="12"/>
      <c r="F40" s="3"/>
      <c r="G40" s="3"/>
      <c r="H40" s="3"/>
      <c r="I40" s="3"/>
      <c r="J40" s="3"/>
      <c r="K40" s="3"/>
      <c r="L40" s="78"/>
      <c r="M40" s="3"/>
      <c r="N40" s="3"/>
      <c r="O40" s="3"/>
      <c r="P40" s="3"/>
      <c r="Q40" s="3"/>
      <c r="R40" s="3"/>
      <c r="S40" s="3"/>
      <c r="T40" s="68"/>
      <c r="U40" s="68"/>
      <c r="V40" s="68"/>
      <c r="W40" s="68"/>
      <c r="X40" s="68"/>
      <c r="Y40" s="68"/>
      <c r="Z40" s="68"/>
      <c r="AA40" s="68"/>
      <c r="AB40" s="68"/>
      <c r="AC40" s="68"/>
      <c r="AD40" s="68"/>
      <c r="AE40" s="3"/>
      <c r="AF40" s="3"/>
      <c r="AG40" s="52"/>
      <c r="AH40" s="69"/>
      <c r="AI40" s="53"/>
      <c r="AJ40" s="54"/>
    </row>
    <row r="41" spans="1:36" x14ac:dyDescent="0.3">
      <c r="A41" s="179" t="s">
        <v>89</v>
      </c>
      <c r="B41" s="70" t="s">
        <v>90</v>
      </c>
      <c r="C41" s="180" t="s">
        <v>91</v>
      </c>
      <c r="D41" s="71" t="s">
        <v>125</v>
      </c>
      <c r="E41" s="181" t="s">
        <v>92</v>
      </c>
      <c r="F41" s="182" t="s">
        <v>95</v>
      </c>
      <c r="G41" s="182"/>
      <c r="H41" s="182"/>
      <c r="I41" s="182"/>
      <c r="J41" s="182"/>
      <c r="K41" s="182"/>
      <c r="L41" s="182"/>
      <c r="M41" s="182"/>
      <c r="N41" s="182"/>
      <c r="O41" s="182"/>
      <c r="P41" s="3"/>
      <c r="Q41" s="3"/>
      <c r="R41" s="3"/>
      <c r="S41" s="3"/>
      <c r="T41" s="52"/>
      <c r="U41" s="52"/>
      <c r="V41" s="52"/>
      <c r="W41" s="52"/>
      <c r="X41" s="52"/>
      <c r="Y41" s="52"/>
      <c r="Z41" s="52"/>
      <c r="AA41" s="52"/>
      <c r="AB41" s="52"/>
      <c r="AC41" s="52"/>
      <c r="AD41" s="52"/>
      <c r="AE41" s="3"/>
      <c r="AF41" s="3"/>
      <c r="AG41" s="52"/>
      <c r="AH41" s="53"/>
      <c r="AI41" s="53"/>
      <c r="AJ41" s="54"/>
    </row>
    <row r="42" spans="1:36" x14ac:dyDescent="0.3">
      <c r="A42" s="179"/>
      <c r="B42" s="70" t="s">
        <v>93</v>
      </c>
      <c r="C42" s="180"/>
      <c r="D42" s="71" t="s">
        <v>126</v>
      </c>
      <c r="E42" s="181"/>
      <c r="F42" s="182" t="s">
        <v>96</v>
      </c>
      <c r="G42" s="182"/>
      <c r="H42" s="182"/>
      <c r="I42" s="182"/>
      <c r="J42" s="182"/>
      <c r="K42" s="182"/>
      <c r="L42" s="182"/>
      <c r="M42" s="182"/>
      <c r="N42" s="182"/>
      <c r="O42" s="182"/>
      <c r="P42" s="3"/>
      <c r="Q42" s="3"/>
      <c r="R42" s="3"/>
      <c r="S42" s="3"/>
      <c r="T42" s="52"/>
      <c r="U42" s="52"/>
      <c r="V42" s="52"/>
      <c r="W42" s="52"/>
      <c r="X42" s="52"/>
      <c r="Y42" s="52"/>
      <c r="Z42" s="52"/>
      <c r="AA42" s="52"/>
      <c r="AB42" s="52"/>
      <c r="AC42" s="52"/>
      <c r="AD42" s="52"/>
      <c r="AE42" s="3"/>
      <c r="AF42" s="3"/>
      <c r="AG42" s="52"/>
      <c r="AH42" s="53"/>
      <c r="AI42" s="53"/>
      <c r="AJ42" s="54"/>
    </row>
  </sheetData>
  <autoFilter ref="A7:AQ22" xr:uid="{00000000-0001-0000-0000-000000000000}"/>
  <mergeCells count="26">
    <mergeCell ref="E41:E42"/>
    <mergeCell ref="F41:O41"/>
    <mergeCell ref="F42:O42"/>
    <mergeCell ref="A36:B36"/>
    <mergeCell ref="A21:B21"/>
    <mergeCell ref="A22:B22"/>
    <mergeCell ref="A33:B33"/>
    <mergeCell ref="A34:B34"/>
    <mergeCell ref="A35:B35"/>
    <mergeCell ref="A14:A17"/>
    <mergeCell ref="B14:B17"/>
    <mergeCell ref="A37:B37"/>
    <mergeCell ref="A41:A42"/>
    <mergeCell ref="C41:C42"/>
    <mergeCell ref="I10:I13"/>
    <mergeCell ref="A1:A4"/>
    <mergeCell ref="B1:AI4"/>
    <mergeCell ref="M6:T6"/>
    <mergeCell ref="U6:AB6"/>
    <mergeCell ref="AC6:AD6"/>
    <mergeCell ref="AE6:AG6"/>
    <mergeCell ref="AH6:AJ6"/>
    <mergeCell ref="A8:A9"/>
    <mergeCell ref="B8:B9"/>
    <mergeCell ref="A10:A13"/>
    <mergeCell ref="B10:B13"/>
  </mergeCells>
  <conditionalFormatting sqref="T9">
    <cfRule type="cellIs" dxfId="18" priority="21" operator="lessThanOrEqual">
      <formula>0.083</formula>
    </cfRule>
    <cfRule type="cellIs" dxfId="17" priority="22" operator="between">
      <formula>0.083</formula>
      <formula>0.17</formula>
    </cfRule>
    <cfRule type="cellIs" dxfId="16" priority="23" operator="greaterThanOrEqual">
      <formula>0.171</formula>
    </cfRule>
  </conditionalFormatting>
  <conditionalFormatting sqref="T9">
    <cfRule type="cellIs" dxfId="15" priority="20" operator="lessThan">
      <formula>"0.33"</formula>
    </cfRule>
  </conditionalFormatting>
  <conditionalFormatting sqref="AB9">
    <cfRule type="cellIs" dxfId="14" priority="17" operator="lessThanOrEqual">
      <formula>0.083</formula>
    </cfRule>
    <cfRule type="cellIs" dxfId="13" priority="18" operator="between">
      <formula>0.083</formula>
      <formula>0.17</formula>
    </cfRule>
    <cfRule type="cellIs" dxfId="12" priority="19" operator="greaterThanOrEqual">
      <formula>0.171</formula>
    </cfRule>
  </conditionalFormatting>
  <conditionalFormatting sqref="AB9">
    <cfRule type="cellIs" dxfId="11" priority="16" operator="lessThan">
      <formula>"0.33"</formula>
    </cfRule>
  </conditionalFormatting>
  <conditionalFormatting sqref="AD8:AD22">
    <cfRule type="cellIs" dxfId="10" priority="13" operator="lessThanOrEqual">
      <formula>0.083</formula>
    </cfRule>
    <cfRule type="cellIs" dxfId="9" priority="14" operator="between">
      <formula>0.083</formula>
      <formula>0.17</formula>
    </cfRule>
    <cfRule type="cellIs" dxfId="8" priority="15" operator="greaterThanOrEqual">
      <formula>0.171</formula>
    </cfRule>
  </conditionalFormatting>
  <conditionalFormatting sqref="T8">
    <cfRule type="cellIs" priority="12" operator="greaterThan">
      <formula>0.41</formula>
    </cfRule>
  </conditionalFormatting>
  <conditionalFormatting sqref="T22">
    <cfRule type="cellIs" dxfId="7" priority="11" operator="greaterThan">
      <formula>0.21</formula>
    </cfRule>
  </conditionalFormatting>
  <conditionalFormatting sqref="AB22">
    <cfRule type="cellIs" dxfId="6" priority="8" operator="lessThan">
      <formula>0.4</formula>
    </cfRule>
  </conditionalFormatting>
  <conditionalFormatting sqref="T20">
    <cfRule type="cellIs" dxfId="5" priority="7" operator="lessThan">
      <formula>50</formula>
    </cfRule>
  </conditionalFormatting>
  <conditionalFormatting sqref="AB20">
    <cfRule type="cellIs" dxfId="4" priority="6" operator="lessThan">
      <formula>50</formula>
    </cfRule>
  </conditionalFormatting>
  <conditionalFormatting sqref="AB10">
    <cfRule type="cellIs" dxfId="3" priority="2" operator="lessThanOrEqual">
      <formula>0.083</formula>
    </cfRule>
    <cfRule type="cellIs" dxfId="2" priority="3" operator="between">
      <formula>0.083</formula>
      <formula>0.17</formula>
    </cfRule>
    <cfRule type="cellIs" dxfId="1" priority="4" operator="greaterThanOrEqual">
      <formula>0.171</formula>
    </cfRule>
  </conditionalFormatting>
  <conditionalFormatting sqref="AB10">
    <cfRule type="cellIs" dxfId="0" priority="1" operator="lessThan">
      <formula>"0.33"</formula>
    </cfRule>
  </conditionalFormatting>
  <pageMargins left="0.7" right="0.7" top="0.75" bottom="0.75" header="0.3" footer="0.3"/>
  <pageSetup orientation="portrait" r:id="rId1"/>
  <ignoredErrors>
    <ignoredError sqref="AG14" formula="1"/>
    <ignoredError sqref="AA15" formulaRange="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Julián Henao Zapata</cp:lastModifiedBy>
  <dcterms:created xsi:type="dcterms:W3CDTF">2021-06-04T18:58:02Z</dcterms:created>
  <dcterms:modified xsi:type="dcterms:W3CDTF">2022-09-30T16:35:02Z</dcterms:modified>
</cp:coreProperties>
</file>