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2230" activeTab="0"/>
  </bookViews>
  <sheets>
    <sheet name="PAA 2021" sheetId="1" r:id="rId1"/>
  </sheets>
  <externalReferences>
    <externalReference r:id="rId4"/>
  </externalReferences>
  <definedNames>
    <definedName name="_xlnm._FilterDatabase" localSheetId="0" hidden="1">'PAA 2021'!$A$18:$L$352</definedName>
    <definedName name="Perfiles">'[1]Datos'!$E$2:$E$7</definedName>
  </definedNames>
  <calcPr calcMode="autoNoTable" fullCalcOnLoad="1"/>
</workbook>
</file>

<file path=xl/comments1.xml><?xml version="1.0" encoding="utf-8"?>
<comments xmlns="http://schemas.openxmlformats.org/spreadsheetml/2006/main">
  <authors>
    <author>Julian Humberto Henao Zapata</author>
  </authors>
  <commentList>
    <comment ref="C9" authorId="0">
      <text>
        <r>
          <rPr>
            <b/>
            <sz val="9"/>
            <rFont val="Tahoma"/>
            <family val="0"/>
          </rPr>
          <t>Julian Humberto Henao Zapata:</t>
        </r>
        <r>
          <rPr>
            <sz val="9"/>
            <rFont val="Tahoma"/>
            <family val="0"/>
          </rPr>
          <t xml:space="preserve">
Misión y Visión actualizada  con la nueva Plataforma Estratégica</t>
        </r>
      </text>
    </comment>
  </commentList>
</comments>
</file>

<file path=xl/sharedStrings.xml><?xml version="1.0" encoding="utf-8"?>
<sst xmlns="http://schemas.openxmlformats.org/spreadsheetml/2006/main" count="2717" uniqueCount="389">
  <si>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</si>
  <si>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</si>
  <si>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</si>
  <si>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</si>
  <si>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</si>
  <si>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</si>
  <si>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</si>
  <si>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</si>
  <si>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</si>
  <si>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</si>
  <si>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</si>
  <si>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</si>
  <si>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</si>
  <si>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</si>
  <si>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</si>
  <si>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</si>
  <si>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</si>
  <si>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</si>
  <si>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</si>
  <si>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</si>
  <si>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</si>
  <si>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</si>
  <si>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</si>
  <si>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</si>
  <si>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</si>
  <si>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SOCIAL DE VIVIENDA Y HÁBITAT DE MEDELLÍN</t>
  </si>
  <si>
    <t>CALLE 47D # 75 - 240</t>
  </si>
  <si>
    <t>isvimed.gov.co</t>
  </si>
  <si>
    <t>Disminuir el déficit cualitativo y cuantitativo de vivienda de la ciudad en los estratos 1, 2 y 3 a través de la ejecución de los programas y proyectos del Instituto en los sectores intervenidos, garantizando el cumplimiento de los requerimientos técnicos de habitabilidad, los lineamientos municipales y el derecho social a la vivienda digna.
•        Identificar y organizar los grupos familiares objeto de atención en materia de vivienda y hábitat de interés social facilitando su acceso a una solución habitacional,  de acuerdo con la normativa vigente y las políticas habitacionales del Municipio de Medellín, apuntando a mejorar su calidad de vida. 
•        Gestionar los recursos financieros y las actividades requeridas para el desarrollo de los programas y proyectos institucionales, a través de la vinculación de actores públicos, privados, comunitarios y académicos.
•        Acompañar a los grupos familiares con el objetivo de proporcionarles mecanismos de gestión comunitaria, facilitándoles el proceso de empoderamiento frente a las competencias  en materia de convivencia, que permitan su integración socio espacial al nuevo hábitat.
•        Gestionar estrategias de talento humano que permitan contar con personal idóneo y motivado para el logro de los objetivos organizacionales.
•        Brindar un servicio eficiente y de calidad, que contribuya al reconocimiento de la Institución dentro de la comunidad</t>
  </si>
  <si>
    <t>Aplica para todos los bienes y servicios que la entidad requiera adquirir en la vigencia</t>
  </si>
  <si>
    <t>Enero</t>
  </si>
  <si>
    <t>Febrero</t>
  </si>
  <si>
    <t>Marzo</t>
  </si>
  <si>
    <t xml:space="preserve">N° </t>
  </si>
  <si>
    <t>apoyar desde el componente administrativo los proyectos habitacionales donde se requiere acompañamiento social.</t>
  </si>
  <si>
    <t>Duración estimada del contrato (días)</t>
  </si>
  <si>
    <t>Contrato Interadministrativo</t>
  </si>
  <si>
    <t>Recursos Convenios</t>
  </si>
  <si>
    <t>Valor estimado en vigencia actual</t>
  </si>
  <si>
    <t>Contratación directa</t>
  </si>
  <si>
    <t>Transferencias Municipales</t>
  </si>
  <si>
    <t>NA</t>
  </si>
  <si>
    <t>Catalina Vásquez Restrepo
Jefe de Oficina de Control Interno
Sede Velódromo
Celular: 301 211 64 66
E-mail: catalina.vasquez@isvimed.gov.co</t>
  </si>
  <si>
    <t>345 días</t>
  </si>
  <si>
    <t>prestación de servicios profesionales como apoyo en el acompañamiento social a la población de demanda libre y poblacion victima</t>
  </si>
  <si>
    <t>Cristian Felipe Ceballos Valencia
Subdireccion Poblacional
cristian.ceballos@isvimed.gov.co</t>
  </si>
  <si>
    <t>prestación de servicios profesionales como apoyo desde el acompañamiento social a la población de demanda libre</t>
  </si>
  <si>
    <t>apoyar la ejecución del programa "gestión de nuevos desarrollos habitacionales de vivienda social" en el proyecto "vivienda nueva" desde el acompañamiento administrativo y social a la población de demanda libre</t>
  </si>
  <si>
    <t>apoyar el proceso operativo del programa gestión de nuevos desarrollos habitacionales de vivienda social en el proyecto vivienda nueva desde el componente social a la población de demanda libre</t>
  </si>
  <si>
    <t>prestación de servicios profesionales como apoyo en la implementación de estrategias de acompañamiento social en las etapas de postulación al subsidio municipal de vivienda y entrega de las viviendas a los beneficiarios</t>
  </si>
  <si>
    <t>prestación de servicios como apoyo desde el componente operativo y logistico la entrega de viviendas y escrituras a los hogares atendidos desde la subdirección poblacional.</t>
  </si>
  <si>
    <t xml:space="preserve">apoyar la ejecución de los programas reasentamiento integral de la población gestión de nuevos desarrollos habitacionales de vivienda social y mejoramiento integral de barrios coordinando durante la etapa de verificación del cumplimiento de obligaciones de acuerdo a la normatividad vigente en la modalidad de vivienda nueva o usada y mejoramiento de vivienda. </t>
  </si>
  <si>
    <t>prestación de servicios como apoyo 1 durante la etapa de verificación de cumplimiento de obligaciones de acuerdo a la normatividad vigente en la modalidad de vivienda nueva y usada y mejoramiento de vivienda.</t>
  </si>
  <si>
    <t>prestación de servicios como apoyo desde el componente operativo y logístico durante la etapa de verificación de cumplimiento de obligaciones de acuerdo a la normatividad vigente en la modalidad de vivienda nueva y usada y mejoramiento de vivienda.</t>
  </si>
  <si>
    <t>apoyar en la etapa de verificación de cumplimiento de obligaciones de acuerdo a la normatividad vigente en la modalidad de vivienda nueva y usada desde el componente jurídico</t>
  </si>
  <si>
    <t>prestación de servicios como apoyo  4 durante la etapa de verificación de cumplimiento de obligaciones de acuerdo a la normatividad vigente en la modalidad de vivienda nueva y usada y mejoramiento de vivienda. (tecnologo)</t>
  </si>
  <si>
    <t>prestación de servicios como apoyo 2 durante la etapa de verificación de cumplimiento de obligaciones de acuerdo a la normatividad vigente en la modalidad de vivienda nueva y usada y mejoramiento de vivienda.</t>
  </si>
  <si>
    <t>apoyar desde el componente operativo los procesos financieros de la subdirección poblacional.</t>
  </si>
  <si>
    <t xml:space="preserve">prestación de servicios profesionales como apoyo en el componente financiero de la subdirección poblacional. </t>
  </si>
  <si>
    <t xml:space="preserve">apoyar la ejecución de los programas y proyectos desde el  componente jurídico en la subdirección poblacional. </t>
  </si>
  <si>
    <t>apoyar el componente administrativo de la subdirección poblacional</t>
  </si>
  <si>
    <t>prestación de servicios profesionales como apoyo en desde el componente social, la construcción en sitio propio.</t>
  </si>
  <si>
    <t>apoyo  a la gestión, con el fin de acompañar desde la subdirección poblacional el proceso de planeación, ejecución, seguimiento y evaluación del modelo de intervención, desde los diferentes programas y proyectos del instituto.</t>
  </si>
  <si>
    <t>prestación de servicios  como apoyo a la subdirección poblacional en actividades administrativas</t>
  </si>
  <si>
    <t>apoyar la ejecución del programa reasentamiento integral de población, proyecto de arrendamiento temporal y una solución definitiva para la población en arrendamiento temporal desde el componente social.</t>
  </si>
  <si>
    <t>apoyar el programa reasentamiento integral de la población, proyectos arrendamiento temporal y una solución definitiva para la poblacion en arrendamiento temporal desde el componente social.</t>
  </si>
  <si>
    <t xml:space="preserve"> Contrato Interadministrativo</t>
  </si>
  <si>
    <t>285 días</t>
  </si>
  <si>
    <t>Prestación de servicios como apoyo 1 en la ejecución de los programas y proyectos del plan de desarrollo, desde el componente de atención a la ciudadanía, dando cumplimiento al proceso misional gestión de atención al usuario.</t>
  </si>
  <si>
    <t>Prestación de servicios como apoyo 2 en la ejecución de los programas y proyectos del plan de desarrollo, desde el componente de atención a la ciudadanía, dando cumplimiento al proceso misional gestión de atención al usuario.</t>
  </si>
  <si>
    <t>Prestación de servicios como apoyo 3 en la ejecución de los programas y proyectos del plan de desarrollo, desde el componente de atención a la ciudadanía, dando cumplimiento al proceso misional gestión de atención al usuario.</t>
  </si>
  <si>
    <t>Prestación de servicios como apoyo 4 en la ejecución de los programas y proyectos del plan de desarrollo, desde el componente de atención a la ciudadanía, dando cumplimiento al proceso misional gestión de atención al usuario.</t>
  </si>
  <si>
    <t>Prestacion de servicios en la ejecucion de los programas y proyectos del plan de desarrollo desde los componentes administrativos y de supervision en la atencion al ciudadano.</t>
  </si>
  <si>
    <t>Prestacion de servicios en la la ejecución de los programas y proyectos del plan de desarrollo desde el componente administrativo en la atención de PQRSD a la ciudadanía y enlace con atención al usuario.</t>
  </si>
  <si>
    <t>Prestacion de servicios en la jefatura de comunicaciones en las diferentes actividades administrativas, en el marco de los programas y proyectos del plan de desarrollo.</t>
  </si>
  <si>
    <t>Prestación de servicios en la jefatura de comunicaciones en las diferentes actividades del componente financiero.</t>
  </si>
  <si>
    <t>Prestacion de servicios en la ejecución de los programas y proyectos del plan de desarrollo, desde el componente publicitario y oferta institucional interna.</t>
  </si>
  <si>
    <t>Prestacion de servicios en la ejecución de los programas y proyectos del plan de desarrollo desde el componente de diseño e imagen corporativa enmarcado en el plan de comunicaciones del instituto.</t>
  </si>
  <si>
    <t>Prestacion de servicios en la ejecución de los programas y proyectos del plan de desarrollo, desde el plan de comunicaciones en el desarrollo de las estrategias audiovisuales.</t>
  </si>
  <si>
    <t>Prestacion de servicios en la ejecucion de los programas y proyectos del plan de desarrollo, desde la estrategia de comunicación interna del Instituto y enlace con las diferentes subdirecciones.</t>
  </si>
  <si>
    <t>Prestacion de servicios en la ejecución de los programas y proyectos del plan de desarrollo, para la realizacion de la estrategia digital y de comunicaciones en las redes sociales del Instituto.</t>
  </si>
  <si>
    <t>Prestacion de servicios para la ejecución de los programas y proyectos del plan de desarrollo, en la realizacion del plan comunicacional del Instuto desde el componente de divulgacion y prensa y comunicacion externa.</t>
  </si>
  <si>
    <t>Prestacion de servicios en la ejecución de los programas y proyectos del plan de desarrollo, desde las estrategias de comunicación y eventos del instituto.</t>
  </si>
  <si>
    <t>Vanessa Rojas 
Subdirectora Juridica</t>
  </si>
  <si>
    <t xml:space="preserve">Prestacion de servicios profesionales para el apoyo Juridico en el area de Proyectos estrategicos de la Direcccion del Isvimed  para el programa de Saneamiento Predial Corvide. </t>
  </si>
  <si>
    <t>330 días</t>
  </si>
  <si>
    <t>343 días</t>
  </si>
  <si>
    <t>300 días</t>
  </si>
  <si>
    <t>Apoyar al Isvimed desde la Jefatura de Oficina de Control Interno en la realización de auditorías internas y de ley; así como en la elaboración de los informes que se generan en esta Jefatura.</t>
  </si>
  <si>
    <t>apoyar desde el componente social en las etapas de prefactibilidad, estudios y diseños, ejecución y operación de los proyectos de vivienda nueva que lidere el Isvimed</t>
  </si>
  <si>
    <t>prestación de servicios profesionales como apoyo al Isvimed en la línea de arrendamiento temporal desde el componente jurídico.</t>
  </si>
  <si>
    <t xml:space="preserve">prestación de servicios como apoyo al Isvimed en las actividades operativas. </t>
  </si>
  <si>
    <t>prestación de servicios como apoyo al Isvimed en la línea de arrendamiento temporal y una solución definitiva para la población en arrendamiento temporal desde el componente técnico.</t>
  </si>
  <si>
    <t>prestación de servicios profesionales como apoyo 1 al Isvimed , en la línea de asistencia social para proyectos habitacionales desde el componente social</t>
  </si>
  <si>
    <t>prestación de servicios profesionales como apoyo 1 al Isvimed, en la línea de asistencia social para proyectos habitacionales desde el componente jurídico</t>
  </si>
  <si>
    <t>prestación de servicios profesionales como apoyo al Isvimed, en la línea de asistencia social para proyectos habitacionales desde el componente financiero.</t>
  </si>
  <si>
    <t>prestación de servicios profesionales como apoyo 2 al Isvimed, en la linea de asistencia social para proyectos habitacionales desde el componente jurídico</t>
  </si>
  <si>
    <t>prestación de servicios profesionales como apoyo 3 al Isvimed, en la linea de asistencia social para proyectos habitacionales desde el componente jurídico</t>
  </si>
  <si>
    <t>prestación de servicios profesionales como apoyo 2 al Isvimed , en la línea de asistencia social para proyectos habitacionales desde el componente social</t>
  </si>
  <si>
    <t>prestación de servicios profesionales como apoyo 3 al Isvimed , en la línea de asistencia social para proyectos habitacionales desde el componente social</t>
  </si>
  <si>
    <t>prestación de servicios profesionales como apoyo 4 al Isvimed, en la línea de asistencia social para proyectos habitacionales desde el componente social.</t>
  </si>
  <si>
    <t xml:space="preserve">prestación de servicios profesionales como apoyo 5 al Isvimed, en la línea de asistencia social para proyectos habitacionales desde el componente social. </t>
  </si>
  <si>
    <t>prestación de servicios profesionales como apoyo 6 al Isvimed, en la linea de asistencia social para proyectos habitacionales desde el componente social.</t>
  </si>
  <si>
    <t>prestación de servicios profesionales como apoyo 7 al Isvimed, en la línea de asistencia social para proyectos habitacionales desde el componente social.</t>
  </si>
  <si>
    <t>prestación de servicios profesionales como apoyo 4 al Isvimed, en la linea de asistencia social para proyectos habitacionales desde el componente jurídico</t>
  </si>
  <si>
    <t>Apoyar al Isvimed en la asignacion y pago de los subsidios de arrendamiento temporal a los hogares sujetos de atencion en el marco del proyecto misional de arrendamiento temporal</t>
  </si>
  <si>
    <t>Administrar recursos para el desarrollo de actividades logísticas en los componentes misionales, transversales y estratégicos del instituto social de vivienda y hábitat de medellín - Isvimed.</t>
  </si>
  <si>
    <t>Prestacion de servicios profesionales para apoyar desde el componente jurídico, los procesos y programas del Isvimed, en la etapa poscontractual.</t>
  </si>
  <si>
    <t>Prestacion de servicios profesionales para apoyar desde el componente financiero, los procesos y programas del Isvimed.</t>
  </si>
  <si>
    <t>Prestacion de servicios profesionales para apoyar desde el componente jurídico, los procesos y programas del Isvimed.</t>
  </si>
  <si>
    <t>Prestacion de servicios  para apoyar desde el componente administrativo y logistico, los procesos y programas del Isvimed.</t>
  </si>
  <si>
    <t>Prestacion de servicios profesionales para apoyar desde el componente jurídico, la gestión pre-contractual y contractual del Isvimed.</t>
  </si>
  <si>
    <t>Prestacion de servicios para apoyar desde el componente adminisitrativo y logistico, la gestión pre-contractual y contractual del Isvimed.</t>
  </si>
  <si>
    <t>Prestacion de servicios profesionales para apoyar desde el componente jurídico, los procesos sancionatorios en general y los programas del Isvimed.</t>
  </si>
  <si>
    <t>Prestación de servicios profesionales desde el componente juridico para el apoyo en pqrsd de los procesos y proyectos del Isvimed.</t>
  </si>
  <si>
    <t>Prestación de servicios profesionales desde el componente juridico para el apoyo a la subdirección jurídica en los procesos y proyectos del Isvimed.</t>
  </si>
  <si>
    <t>Apoyar al Isvimed en la representación judicial y extrajudicial de los procesos en que se parte la entidad y en el asesoramiento de los temas jurídicos que sean requeridos por la especialidad del mismo.</t>
  </si>
  <si>
    <t>Prestación de servicios para el apoyo al área de proyectos estratégicos de la dirección del Isvimed en el programa de titulación de predios, desde el componente jurídico, administrativo y de gestión.</t>
  </si>
  <si>
    <t>Prestación de servicios para el apoyo 1 al área de proyectos estratégicos de la dirección desde el componente de trabajo en campo en el programa de titulación del Isvimed</t>
  </si>
  <si>
    <t>Prestación de servicios para el apoyo 2 al área de proyectos estratégicos de la dirección desde el componente de trabajo en campo en el programa de titulación del Isvimed</t>
  </si>
  <si>
    <t>Prestación de servicios para el apoyo 3 al área de proyectos estratégicos de la dirección desde el componente de trabajo en campo en el programa de titulación del Isvimed</t>
  </si>
  <si>
    <t xml:space="preserve">Prestacion de servicios profesionales para el apoyo Juridico en el area de Proyectos estrategicos de la Direcccion del Isvimed  para el programa de Saneamiento Predial Isvimed. </t>
  </si>
  <si>
    <t xml:space="preserve">Prestación de servicios profesionales  para la orientacion y articulación en  los procesos de asignacion de subsidio municipal de vivienda nueva y escrituración </t>
  </si>
  <si>
    <t xml:space="preserve">Administración de recursos para el desarrollo de actividades consistentes en garantizar mantenimiento y soporte técnico integral a la página web del isvimed; y brindar asesoría en estrategias de comunicación y ejecución del plan de medios de la entidad, de conformidad con los productos definidos. </t>
  </si>
  <si>
    <t>Apoyar desde el componente administrativo al proceso de descargues catastrales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</si>
  <si>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Jessica Ines Barrios
Asesora de proyectos estrategicos
jessica.barrios@isvimed.gov.co</t>
  </si>
  <si>
    <t>Apoyar desde el componente administrativo, financiero y contable la ejecución del programa de reasentamiento integral de la población en la etapa de gestión predial y reasentamiento de la población en el marco de los convenios de asociación 141 y 206 de 2017 suscritos entre isvimed y la empresa de transporte masivo del valle de aburrá limitada, para el proyecto de obra pública metrocable picacho.</t>
  </si>
  <si>
    <t>Apoyar desde el componente jurídico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</si>
  <si>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social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</si>
  <si>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</si>
  <si>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operativo en la gestión administrativa y financiera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</si>
  <si>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al proceso contable y financiero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</si>
  <si>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documental y logístico, la gestión de los procesos administrativos de archivo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</si>
  <si>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técnico, en el control de calidad de avalúos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</si>
  <si>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Prestación de servicios profesionales como abogado  para la coordinación jurídica a la ejecución de los contratos interadministrativos de mandato in representación n°4600067990 de 2016 y 4600072948 de 2017</t>
  </si>
  <si>
    <t xml:space="preserve">Contratación Directa </t>
  </si>
  <si>
    <t>Apoyar desde el componente de trámites administrativos y logísticos, la ejecución de los contratos interadministrativos de mandato sin representación n° 4600072948 de 2017, celebrado entre el isvimed y la secretaría de suministros y servicios del municipio de Medellín en el marco del proyecto denominado san Luis.</t>
  </si>
  <si>
    <t xml:space="preserve">Apoyar desde el componente jurídico, social, técnico y administrativo la ejecución, supervisión y coordinación del programa de reasentamiento integral de la población, en el marco de los contratos interadministrativos de mandato sin representación n° 4600067990 de 2016  n° 4600072948 de 2017 celebrado entre el isvimed y la secretaría de suministros y servicios del municipio de Medellín, en el marco del proyecto denominado san Luis.  </t>
  </si>
  <si>
    <t>Apoyar desde el componente jurídico, la ejecución del programa de reasentamiento de la población, en la etapa de gestión predial, en el marco de los contratos interadministrativos de mandato sin representación n° 4600067990 de 2016 y n° 4600072948 de 2017 celebrado entre el isvimed y la secretaría de suministros y servicios del municipio de Medellín, en el marco del proyecto denominado san Luis.</t>
  </si>
  <si>
    <t>Apoyar desde el componente administrativo la gestión operativa del componente  jurídico, en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</si>
  <si>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Apoyar desde el componente social,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</si>
  <si>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Apoyar desde el componente administrativo y financiero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</si>
  <si>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Apoyar desde el componente documental y logístico, la gestión de los procesos administrativos de archivo del programa de reasentamiento integral de la población en la etapa de gestión predial y reasentamiento,  del contrato interadministrativo de mandato sin representación n° 4600072948 de 2017 suscrito entre el isvimed y la secretaría de servicios y suministros del municipio de Medellín.</t>
  </si>
  <si>
    <t>Contratación Directa</t>
  </si>
  <si>
    <t>Prestación de  servicios para realizar, modificar y actualizar los avalúos  en el sector de san Luis -barrio Alejandro Echavarría” en el municipio de Medellín, -comuna 9, en cumplimiento del contrato interadministrativo de mandato sin representación n° 4600067990 de 2016</t>
  </si>
  <si>
    <t>Apoyar desde el componente técnico la ejecución del programa de reasentamiento integral de la población en el control de calidad de avalúos en el marco del  contrato interadministrativo de administración delegada 4600067990 de 2016, suscrito entre isvimed y la secretaría de suministros y servicios para el proceso de adquisición en el sector san Luis – barrio Alejandro Echavarría.</t>
  </si>
  <si>
    <t>Apoyar desde el componente social la ejecución del contrato interadministrativo de mandato sin representación n° 4600072984 de 2017 suscrito entre el isvimed y la secretaría de servicios y suministros, en el marco del proyecto para la construcción y el mejoramiento de la conexión vial norte</t>
  </si>
  <si>
    <t>Apoyar desde el componente financiero, administrativo y contable la ejecución del contrato interadministrativo de mandato sin representación n° 4600072984 de 2017 suscrito entre el isvimed y la secretaría de servicios y suministros, en el marco del proyecto para la construcción y el mejoramiento de la conexión vial norte</t>
  </si>
  <si>
    <t>Apoyar desde el componente jurídico la ejecución del contrato interadministrativo de mandato sin representación n° 4600072984 de 2017 suscrito entre el isvimed y la secretaría de servicios y suministros, en el marco del proyecto para la construcción y el mejoramiento de la conexión vial norte</t>
  </si>
  <si>
    <t>Prestación de servicios técnicos para el apoyo en la búsqueda de oferta inmobiliaria que posibilite la ejecución del contrato interadministrativo de mandato sin representación n° 4600072984 de 2017 suscrito entre el isvimed y la secretaría de servicios y suministros, en el marco del proyecto para la construcción y el mejoramiento de la conexión vial norte</t>
  </si>
  <si>
    <t>Apoyar desde el componente social, prestación de servicios profesionales como apoyo en el reasentamiento integral de la población desde el componente social en el marco de los procesos de reasentamiento con ocasión de obra pública. Convenio 034 de 2019 y 068 de 2019</t>
  </si>
  <si>
    <t>Apoyar desde el componente social prestación de servicios profesionales como apoyo en el reasentamiento integral de la población desde el componente social en el marco de los procesos de reasentamiento con ocasión de obra pública. Convenio 465 de 2017</t>
  </si>
  <si>
    <t>Apoyar desde el componente jurídico prestación de servicios profesionales como apoyo en el reasentamiento integral de la población en el marco de los procesos de reasentamiento con ocasión de obra pública. Convenio 465 de 2017</t>
  </si>
  <si>
    <t>Prestación de servicios técnicos para el apoyo en la búsqueda de oferta inmobiliaria que posibilite la ejecución del  convenio de obra pública 465 de 2017</t>
  </si>
  <si>
    <t>apoyar desde el componente financiero, administrativo y contable, la ejecución de los convenios y contratos que ejecuta el isvimed desde el equipo de proyectos estratégicos  con el metro, la secretaría de ejecución de la contratación e infraestructura y la empresa de desarrollo urbano edu</t>
  </si>
  <si>
    <t>Prestación de servicios profesionales en la coordinación y administración de la ejecución de la política publica de protección a moradores</t>
  </si>
  <si>
    <t>Prestación de servicios profesionales como apoyo desde el componente jurídico y evaluador a la aplicación de la política publica de protección a moradores</t>
  </si>
  <si>
    <t>Prestación de servicios profesionales como apoyo desde el componente civil y evaluador a la aplicación de la política publica de protección a moradores</t>
  </si>
  <si>
    <t>Prestación de servicios profesionales para el apoyo a la coordinación del equipo social en la ejecución de la política publica de protección a moradores</t>
  </si>
  <si>
    <t>Prestación de servicios profesionales como apoyo desde el componente técnico para la ejecución de la política publica de protección a moradores</t>
  </si>
  <si>
    <t>Prestación de servicios como apoyo desde el componente administrativo para la ejecución de la política publica de protección a moradores</t>
  </si>
  <si>
    <t>Prestación de servicios profesionales como apoyo desde el componente contable y financiero a la política publica de protección a moradores</t>
  </si>
  <si>
    <t>Prestación de servicios profesionales como apoyo desde el componente jurídico para la aplicación de la política publica de protección a moradores</t>
  </si>
  <si>
    <t>Prestación de servicios profesionales como apoyo desde el plan de comunicaciones para la aplicación de la política publica de protección a moradores</t>
  </si>
  <si>
    <t>Prestación de servicios profesionales como apoyo 1 a la gestión para la ejecución de la política publica de protección a moradores</t>
  </si>
  <si>
    <t>Prestación de servicios profesionales como apoyo 2 a la gestión para la ejecución de la política publica de protección a moradores</t>
  </si>
  <si>
    <t>Prestación de servicios como apoyo a las labores administrativas para la ejecución de la política publica de protección a moradores desde el componente de gestión documental.</t>
  </si>
  <si>
    <t>Prestación de servicios como apoyo 1 a las labores como auxiliar de campo para la ejecución de la política publica de protección a moradores</t>
  </si>
  <si>
    <t>Prestación de servicios como apoyo 2 a las labores como auxiliar de campo para la ejecución de la política publica de protección a moradores</t>
  </si>
  <si>
    <t>Otrosí - administrar recursos para el desarrollo de actividades logísticas en los componentes misionales, transversales, y estratégicos del instituto social de vivienda y hábitat de Medellín.</t>
  </si>
  <si>
    <t>Prestación de servicios profesionales como apoyo  al isvimed en el proceso de alquiler de equipos para el componente estratégico y logístico</t>
  </si>
  <si>
    <t>Prestación de servicios para apoyo desde el componente financiero, administrativo y contable en la ejecución de los convenios y contratos que ejecutan el isvimed desde el equipo de proyectos estratégicos</t>
  </si>
  <si>
    <t>Apoyar al isvimed con el diseño, implementación y coordinación de estrategias de intervención para los hogares sujetos de reasentamiento por obra pública.</t>
  </si>
  <si>
    <t>Apoyar al Isvimed con el diseño, implementación y coordinación de estrategias de intervención para los hogares sujetos de reasentamiento por obra pública.</t>
  </si>
  <si>
    <t>180 días</t>
  </si>
  <si>
    <t>360 días</t>
  </si>
  <si>
    <t>120 días</t>
  </si>
  <si>
    <t>150 días</t>
  </si>
  <si>
    <t>284 días</t>
  </si>
  <si>
    <t>Prestación de servicios como apoyo  en las diferentes actividades administrativas y operativas de la subdirección administrativa y financiera del ISVIMED.</t>
  </si>
  <si>
    <t>Vanessa Maestre Correa
Profesional Esp GI</t>
  </si>
  <si>
    <t>Prestación de servicios profesionales como apoyo al ISVIMED desde el componente de seguridad y orden público.</t>
  </si>
  <si>
    <t>Prestación de servicios como apoyo al ISVIMED en la subdirección administrativa y financiera desde el componente administrativo y operativo.</t>
  </si>
  <si>
    <t>Prestación de servicios profesionales como apoyo  al ISVIMED en el proceso de gestión de infraestructura de la subdirección administrativa y financiera desde el componente estratégico y logístico</t>
  </si>
  <si>
    <t>Suministrar gas natural vehicular al parque automotor del instituto social de vivienda y hábitat de medellín – ISVIMED</t>
  </si>
  <si>
    <t>Suministrar combustible al parque automotor del instituto social de vivienda y hábitat de medellín – ISVIMED</t>
  </si>
  <si>
    <t>Recursos Propios</t>
  </si>
  <si>
    <t>Prestar el servicio de revisión y recarga de los extintores de las instalaciones y proyectos habitacionales del instituto social de vivienda y hábitat de medellín –ISVIMED</t>
  </si>
  <si>
    <t>Septiembre</t>
  </si>
  <si>
    <t>30 días</t>
  </si>
  <si>
    <t>Mínima Cuantía</t>
  </si>
  <si>
    <t>Prestar el servicio de mantenimiento preventivo y correctivo con el suministro de repuestos, a los sistemas de aire acondicionado ubicados en las instalaciones del ISVIMED.</t>
  </si>
  <si>
    <t>270 días</t>
  </si>
  <si>
    <t>Prestar el servicio de fumigación en las sedes del instituto social de vivienda y hábitat de medellín</t>
  </si>
  <si>
    <t>Prestar el servicio integral de impresión, fotocopiado y escáner para el instituto social de vivienda y hábitat de medellín - ISVIMED</t>
  </si>
  <si>
    <t>240 días</t>
  </si>
  <si>
    <t>Menor Cuantía</t>
  </si>
  <si>
    <t>81112306
81112308
72154066</t>
  </si>
  <si>
    <t>Prestar mantenimiento preventivo y correctivo para impresoras, escáner, plotter, destructora de documentos y video proyectores de propiedad del ISVIMED</t>
  </si>
  <si>
    <t>Prestar el servicio de mantenimiento preventivo y correctivo con el suministro de repuestos a los dispensadores de agua instalados en la sede del instituto social de vivienda y hábitat de medellín – ISVIMED</t>
  </si>
  <si>
    <t>76121500
76121600
76121900
76122000
70111503</t>
  </si>
  <si>
    <t>Prestar el servicio de rocería, disposición final de residuos, escombros y similares para el instituto social de vivienda y hábitat de medellín –ISVIMED”.</t>
  </si>
  <si>
    <t>Agosto</t>
  </si>
  <si>
    <t>90 días</t>
  </si>
  <si>
    <t>46191505
46191511
46182504
30171523
39111613
39111710
39111708</t>
  </si>
  <si>
    <t>Mantenimiento del sistema contra incendios para la sede ubicada en la calle 47 d no. 75 – 240 del ISVIMED</t>
  </si>
  <si>
    <t>Noviembre</t>
  </si>
  <si>
    <t>Administrar los recursos entregados por el ISVIMED para proveer el servicio de vigilancia y seguridad privada en sus sedes, proyectos habitacionales y lotes de terreno de su propiedad</t>
  </si>
  <si>
    <t>Administrar los recursos entregados por el ISVIMED para proveer el servicio de transporte terrestre automotor especial de pasajeros</t>
  </si>
  <si>
    <t>47131812 30264800 12181501 52121601 11162116 40161513 40161515 76111800 25171709 23153411 40101719 25171706 78181505 47131828 12352310 23131504 40142502 26111703 15121508 40161504 40161505 78181505 25191702 23153411 39111520</t>
  </si>
  <si>
    <t>Prestar el servicio de mantenimiento del vehículo del ISVIMED</t>
  </si>
  <si>
    <t>76111501
90101701
70111703</t>
  </si>
  <si>
    <t>Prestar el servicio integral de aseo, cafetería, suministro de bienes y los demás necesarios para el desarrollo de las actividades del instituto social de vivienda y hábitat de Medellín – ISVIMED, en el marco de lo contemplado en el Decreto 2405 de 2019 en su artículo 45</t>
  </si>
  <si>
    <t>Menor Cuantía - Orden de Compra</t>
  </si>
  <si>
    <t>47131705  31211604  40141719  11111700  27112002  30131704  30131517  23242119  31211601  30181804  30111601  31162108  23131504  31161503  24101507  40141751  27111701  27112742  31201602  46181504  27111918  23241621  27111700  27111933  41104210  27111552  27111617  27111602  24141705  27112004  31201622  31201616  26111702  42295435  27112003  26131603  23271412  23271807  27112007  31161500  30121709  24141700  31161701  31163000  40141639</t>
  </si>
  <si>
    <t>Suministro de materiales de ferreteria para realizar reparaciones locativas del instituto social de vivienda y hábitat de medellín - ISVIMED</t>
  </si>
  <si>
    <t>Mayo</t>
  </si>
  <si>
    <t xml:space="preserve">14111500  44103100  44121600  44121800 44121900  44122000 44111500  31201500  44101800  44121500  44121700  44122100 </t>
  </si>
  <si>
    <t>Suministro de implementos de papelería y oficina para el instituto social de vivienda y hábitat de medellín - ISVIMED</t>
  </si>
  <si>
    <t>10191509  14111520  14111704  40141742  41122102  46181504  47121701  47121803  47121804  47131502  47131604  47131605  47131608  47131611  47131618  47131700  47131704  47131706  47131801  47131803  47131805  47131810  47131811  47131824  47131828  51102710 52121601 52121701  53131608  56141602 47101566  50161509  50201706  50201712  50201712  52121602  52151504  52151504  52151507</t>
  </si>
  <si>
    <t>Suministrar de bienes de aseo, cafetería y jardinería para el instituto social de vivienda y hábitat de medellín - ISVIMED</t>
  </si>
  <si>
    <t>Mínima Cuantía - Orden de Compra</t>
  </si>
  <si>
    <t>44000000
56000000
72000000</t>
  </si>
  <si>
    <t>Prestar servicios de subasta para la disposición final de los bienes dados de baja por la entidad</t>
  </si>
  <si>
    <t>43191501
52141502
52141501
47131707
48101714</t>
  </si>
  <si>
    <t>Adquisición de bienes menores para la dotación de sedes</t>
  </si>
  <si>
    <t>Abril</t>
  </si>
  <si>
    <t>Menor cuantía</t>
  </si>
  <si>
    <t>Mantenimiento de UPS Isvimed</t>
  </si>
  <si>
    <t>Junio</t>
  </si>
  <si>
    <t>78101804
78121502
78121601</t>
  </si>
  <si>
    <t>Prestar el servicio de mudanza de muebles y enseres entre las sedes del isvimed</t>
  </si>
  <si>
    <t xml:space="preserve"> Apoyar al Isvimed en el procesamiento de la información contable del instituto y contribuir en el cumplimiento de tareas y compromisos en materia financiera y contable </t>
  </si>
  <si>
    <t xml:space="preserve"> Apoyar al Isvimed desde la Subdirección administrativa y financiera en la ejecución de las diferentes actividades inherents al proceso contable y financiero atendiendo las instrucciones emitidas por la contaduría general de la nación, la DIAN y el municipio de medellín.</t>
  </si>
  <si>
    <t>Prestar los servicios profesionales de contador público para el Isvimed</t>
  </si>
  <si>
    <t xml:space="preserve">Febrero </t>
  </si>
  <si>
    <t xml:space="preserve">Apoyar la isvimed en  la ejecución desde el componente administrativo y financiero en la gestión de las actividades propias del proceso financiero (tesorería, presupuesto y contabilidad). </t>
  </si>
  <si>
    <t>Apoyar al isvimed en el proceso de gestión administrativa y financiera en la ejecución de las diferentes actividades operativas propias del proceso contable, en especial lo relacionado con los encargos fiduciarios y fideicomisos</t>
  </si>
  <si>
    <t>Prestar el servicio de alojamiento de base de datos, soporte, y mantenimiento de licencias sicof (contabilidad, presupuesto y tesorería) adquiridas por el isvimed, para el manejo contable, presupuestal y financiero de los recursos</t>
  </si>
  <si>
    <t>Prestación de servicios profesionales como apoyo al isvimed en el proceso de gestión de la tesorería de la subdirección administrativa y financiera desde el componente estratégico</t>
  </si>
  <si>
    <t>Apoyar la ejecución de los programas y proyectos del plan de desarrollo municipal desde el componente administrativo y financiero en los procesos asociados a la administración y liquidación de fideicomisos.</t>
  </si>
  <si>
    <t>Prestación de servicios profesionales como apoyo en la administración de los recursos a través de negocios fiduciarios desde el componente administrativo y financiero.</t>
  </si>
  <si>
    <t>Prestación de servicios profesionales como apoyo desde el componente administrativo y financiero en la gestión de las actividades propias de la tesorería del isvimed.</t>
  </si>
  <si>
    <t>Apoyar al isvimed en la ejecución de los programas del plan de gobierno “medellín futuro” 2020-2023 en la administración ejecución, seguimiento y evaluación del sistema de gestión de seguridad y salud en el trabajo.</t>
  </si>
  <si>
    <t>Dotación de equipo de protección personal</t>
  </si>
  <si>
    <t xml:space="preserve">Examenes Medicos </t>
  </si>
  <si>
    <t>81112100
43233500</t>
  </si>
  <si>
    <t>Prestar servicio de alojamiento de base de datos, soporte y mantenimiento a las licencias de nomina para la admon y control de la nomina.</t>
  </si>
  <si>
    <t>Prestar servicio de alojamiento de base de datos, soporte y mantenimiento a las licencias de recursos humanos para la gestión integral del talento humano.</t>
  </si>
  <si>
    <t>210 días</t>
  </si>
  <si>
    <t>Prestar servicios de implementación, soporte, alojamiento, mantenimiento y licencia de SICOF ERP módulo de recursos humanosa para la gestion integral del talento humano de la entidad.</t>
  </si>
  <si>
    <t>Plan de Capacitación</t>
  </si>
  <si>
    <t>Plan de Bienestar</t>
  </si>
  <si>
    <t>Aplicación de Bateria de Riesgo Psicosocial</t>
  </si>
  <si>
    <t>60 días</t>
  </si>
  <si>
    <t>Actividades de SST  " Feria de Bienestar y Salud"</t>
  </si>
  <si>
    <t xml:space="preserve">Agosto </t>
  </si>
  <si>
    <t>Adquisisión de Baterias para procesos de Selecciín y Vinculación</t>
  </si>
  <si>
    <t>Prestación de servicios al isvimed como apoyo en todos los procesos administrativos del sistema de gestión documental</t>
  </si>
  <si>
    <t>Prestar el servicio de mensajería expresa y paquetería a nivel urbano, regional, nacional y trayectos especiales para el envio de correspondencia del instituto social de vivienda y hábitat de medellín</t>
  </si>
  <si>
    <t>78131804
81112005
80161508</t>
  </si>
  <si>
    <t xml:space="preserve">Prestar el servicio de custodia documental y atención de consultas </t>
  </si>
  <si>
    <t>Apoyar la ejecución de los programas y proyectos del isvimed, en el soporte técnico de los recursos tecnológicos.</t>
  </si>
  <si>
    <t>Prestación de servicios profesionales para el apoyo al proceso de gestión de tic del instituto social de vivienda y hábitat de medellín</t>
  </si>
  <si>
    <t>43222600
80111609</t>
  </si>
  <si>
    <t xml:space="preserve">Prestación de servicios para la implementación y puesta en marcha de la transición del protocolo IPV4 al protocolo IPV6 para  el Instituto Social de Vivienda y Hábitat de Medellín – ISVIMED. </t>
  </si>
  <si>
    <t>Adquirir  servicios para revisión, certificación de puntos de red y adquisición switches para el Instituto Social De Vivienda Y Hábitat De Medellín – ISVIMED</t>
  </si>
  <si>
    <t>43191500
43191511
43191515
43191516
81112202</t>
  </si>
  <si>
    <t>Actualización del sistema de Telefonia y adquisición de telefonos y diademas para  el Instituto Social de Vivienda y Hábitat de Medellín – ISVIMED.</t>
  </si>
  <si>
    <t>Adquisición y renovación de suscripciones de Adobe Creative Cloud  para  el Instituto Social de Vivienda y Hábitat de Medellín – ISVIMED.</t>
  </si>
  <si>
    <t>Adquisición del licencia de PLSQL(Referencia Fabricante #: 8994.1) para  el Instituto Social de Vivienda y Hábitat de Medellín – ISVIMED.</t>
  </si>
  <si>
    <t>43211500          43211600</t>
  </si>
  <si>
    <t>Adquisiciòn de discos para pc,portatiles y discos de estado solido para actualizar equipos</t>
  </si>
  <si>
    <t xml:space="preserve">Prestación de servicios para la generación de reportes mensuales y saldos de cartera de los deudores del Instituto. </t>
  </si>
  <si>
    <t>Prestación de servicios profesionales como apoyo 1 en la estructuración y seguimiento de los programas y proyectos del ISVIMED desde el componente social</t>
  </si>
  <si>
    <t>Julián Henao Zapata
Profesional Especializado
Subdirección de Planeación.
4304310 ext 135</t>
  </si>
  <si>
    <t>Prestación se servicios profesionales como apoyo 2 en la estructuración y seguimiento de los programas y proyectos del ISVIMED desde el componente social</t>
  </si>
  <si>
    <t>Prestación se servicios profesionales como apoyo 3 en la estructuración y seguimiento de los programas y proyectos del ISVIMED desde el componente social</t>
  </si>
  <si>
    <t>Prestación de servicios profesionales especializados como apoyo 1 en la estructuración y seguimiento de los programas y proyectos del ISVIMED desde el componente Estratégico.</t>
  </si>
  <si>
    <t>Prestación de servicios profesionales como apoyo 1 en la estructuración y seguimiento de los programas y proyectos del ISVIMED desde el componente Estratégico.</t>
  </si>
  <si>
    <t>Prestación de servicios profesionales como apoyo 2 en la estructuración y seguimiento de los programas y proyectos del ISVIMED desde el componente Estratégico.</t>
  </si>
  <si>
    <t>Prestación de servicios profesionales como apoyo 1 al Banco de Proyectos del ISVIMED desde el componente estratégico.</t>
  </si>
  <si>
    <t>Prestación de servicios profesionales como apoyo 2 al Banco de Proyectos del ISVIMED desde el componente estratégico.</t>
  </si>
  <si>
    <t>Prestación de servicios profesionales como apoyo 1 en la estructuración y seguimiento de los programas y proyectos del ISVIMED desde el componente jurídico.</t>
  </si>
  <si>
    <t>Prestación de servicios profesionales como apoyo 2 en la estructuración y seguimiento de los programas y proyectos del ISVIMED desde el componente jurídico.</t>
  </si>
  <si>
    <t>Prestación de servicios profesionales como apoyo 1 en la estructuración y seguimiento de los programas y proyectos del ISVIMED desde el componente de mantenimiento y mejora del Sistema de Gestión de Calidad SGC</t>
  </si>
  <si>
    <t>Prestación de servicios profesionales como apoyo 2 en la estructuración y seguimiento de los programas y proyectos del ISVIMED desde el componente de mantenimiento y mejora del Sistema de Gestión de Calidad SGC</t>
  </si>
  <si>
    <t>Prestación de servicios profesionales como apoyo 3 en la estructuración y seguimiento de los programas y proyectos del ISVIMED desde el componente de mantenimiento y mejora del Sistema de Gestión de Calidad SGC</t>
  </si>
  <si>
    <t>Prestación de servicios profesionales como apoyo 1 en la estructuración y seguimiento de los programas y proyectos del ISVIMED desde el componente ambiental.</t>
  </si>
  <si>
    <t xml:space="preserve">Prestación de servicios profesionales especializados como apoyo 1 en la estructuración de los programas y proyectos de vivienda social del ISVIMED desde el componente técnico. </t>
  </si>
  <si>
    <t>Prestación de servicios profesionales como apoyo 1 en la estructuración y seguimiento de los programas y proyectos del ISVIMED desde el componente técnico.</t>
  </si>
  <si>
    <t>Prestación de servicios profesionales como apoyo 2 en la estructuración y seguimiento de los programas y proyectos del ISVIMED desde el componente técnico.</t>
  </si>
  <si>
    <t>Prestación de servicios profesionales como apoyo 3 en la estructuración y seguimiento de los programas y proyectos del ISVIMED desde el componente técnico.</t>
  </si>
  <si>
    <t>Prestación de servicios profesionales como apoyo 4 en la estructuración y seguimiento de los programas y proyectos del ISVIMED desde el componente técnico.</t>
  </si>
  <si>
    <t>Prestación de servicios profesionales como apoyo 5 en la estructuración y seguimiento de los programas y proyectos del ISVIMED desde el componente técnico.</t>
  </si>
  <si>
    <t>Prestación de servicios profesionales como apoyo 6 en la estructuración y seguimiento de los programas y proyectos del ISVIMED desde el componente técnico.</t>
  </si>
  <si>
    <t>Prestación de servicios profesionales como apoyo 7 en la estructuración y seguimiento de los programas y proyectos del ISVIMED desde el componente técnico.</t>
  </si>
  <si>
    <t>Prestación de servicios profesionales como apoyo 8 en la estructuración y seguimiento de los programas y proyectos del ISVIMED desde el componente técnico.</t>
  </si>
  <si>
    <t>Prestación de servicios profesionales como apoyo 9 en la estructuración y seguimiento de los programas y proyectos del ISVIMED desde el componente técnico.</t>
  </si>
  <si>
    <t>Prestación de servicios profesionales como apoyo 10 en la estructuración y seguimiento de los programas y proyectos del ISVIMED desde el componente técnico.</t>
  </si>
  <si>
    <t>Prestación de servicios profesionales como apoyo 11 en la estructuración y seguimiento de los programas y proyectos del ISVIMED desde el componente técnico.</t>
  </si>
  <si>
    <t>Prestación de servicios profesionales como apoyo 12 en la estructuración y seguimiento de los programas y proyectos del ISVIMED desde el componente técnico.</t>
  </si>
  <si>
    <t>Prestación de servicios profesionales como apoyo 13 en la estructuración y seguimiento de los programas y proyectos del ISVIMED desde el componente técnico.</t>
  </si>
  <si>
    <t>Prestación de servicios profesionales como apoyo 14 en la estructuración y seguimiento de los programas y proyectos del ISVIMED desde el componente técnico.</t>
  </si>
  <si>
    <t>Prestación de servicios profesionales como apoyo 15 en la estructuración y seguimiento de los programas y proyectos del ISVIMED desde el componente técnico.</t>
  </si>
  <si>
    <t>Apoyar desde el componte operativo, logistico y asistencial a la subdireccion de planeacion.</t>
  </si>
  <si>
    <t>Desarrollar un proceso de capacitación Universidad de la Calidad</t>
  </si>
  <si>
    <t>Julio</t>
  </si>
  <si>
    <t>Licitación</t>
  </si>
  <si>
    <t>Desarrollar un proceso de formación de auditores internos de calidad en ISO 9001:2015 con enfoque en NTC ISO 19011.</t>
  </si>
  <si>
    <t>Realizar la auditoria de seguimiento para la certificción del SGC en ISO 9001:2015.</t>
  </si>
  <si>
    <t>Certificación en RSE-responsabilidad social empresarial para el Instituto Social de Vivienda y Hábitat de Medellín.</t>
  </si>
  <si>
    <t>Octubre</t>
  </si>
  <si>
    <t>Trámites licencia de construcción en curaduría</t>
  </si>
  <si>
    <t>Trámites y permisos ambientales</t>
  </si>
  <si>
    <t>Contratación Estudios y Diseños Proyecto 1 Mejoramiento Integral de Barrios</t>
  </si>
  <si>
    <t>Contratación Proyecto 1 Mejoramiento Integral de Barrios</t>
  </si>
  <si>
    <t>Contratación Caracterización de Inquilinatos en la Comuna 4 Aranjuez</t>
  </si>
  <si>
    <t>Coordinar al equipo técnico, jurídico y social para la asignación de subsidios municipales.</t>
  </si>
  <si>
    <t>leonardo.martinez@isvimed.gov.co</t>
  </si>
  <si>
    <t>Apoyar la ejecución del programa de mejoramiento integral de barrios en el proyecto mejoramiento de vivienda para la asignación de subsidios municipales.</t>
  </si>
  <si>
    <t>294 días</t>
  </si>
  <si>
    <t>Apoyar la ejecución del programa de Mejoramiento Integral de Barrios en el proyecto Mejoramiento de Vivienda, desde el área o componente técnico.</t>
  </si>
  <si>
    <t>Apoyar al equipo profesional en la ejecución del programa de Mejoramiento Integral de Barrios en el proyecto Mejoramiento de Vivienda, desde el área o componente técnico.</t>
  </si>
  <si>
    <t>Apoyar la ejecución del programa Mejoramiento Integral de Barrios, en el Proyecto Mejoramiento de Vivienda, desde el área o componente social.</t>
  </si>
  <si>
    <t xml:space="preserve">Apoyar la ejecución del programa de mejoramiento integral de barrios en el proyecto mejoramiento de vivienda, desde la articulación del componente técnico y administrativo. </t>
  </si>
  <si>
    <t xml:space="preserve">Apoyar la ejecución del programa de mejoramiento integral de barrios en el proyecto mejoramiento de vivienda, desde el área o componente de articulación y análisis de la información técnica. </t>
  </si>
  <si>
    <t>Apoyar al equipo profesional en la ejecución del programa de mejoramiento integral de barrios en el proyecto mejoramiento de vivienda, desde el área o componente técnico y administrativo.</t>
  </si>
  <si>
    <t xml:space="preserve">Apoyar la ejecución del programa mejoramiento integral de barrios, en el proyecto de mejoramiento de vivienda desde el área o componente administrativo y operativo. </t>
  </si>
  <si>
    <t xml:space="preserve"> Apoyar al profesional financiero de la subdirección de dotación en la organización documental de los contratos, resoluciones, convenios en lo financiero 
</t>
  </si>
  <si>
    <t>Apoyar la ejecución de los programas nuevos desarrollos habitacionales y mejoramiento integral de barrios en los proyectos vivienda nueva, mejoramiento de vivienda, y reconocimiento de edificaciones desde la coordinación del componente administrativo y financiero</t>
  </si>
  <si>
    <t>Apoyar la ejecución de los programas adelantados por la subdirección de Dotación de Vivienda y Hábitat  en el seguimiento y evaluación desde el componente del Sistema de Seguridad Social y Salud en el Trabajo.</t>
  </si>
  <si>
    <t xml:space="preserve">Apoyar la ejecución del programa mejoramiento integral de barrios en el proyecto mejoramiento de vivienda desde el área o componente administrativo y de atención a usuarios. </t>
  </si>
  <si>
    <t xml:space="preserve">Apoyar la ejecución del programa mejoramiento integral de barrios en el proyecto mejoramiento de vivienda desde el componente operativo y logístico a las pqrsd. </t>
  </si>
  <si>
    <t xml:space="preserve">Apoyar la ejecución del programa nuevos desarrollos habitacionales en los proyectos de vivienda nueva desde el componente de gestión ambiental. </t>
  </si>
  <si>
    <t>Apoyar al equipo profesional en la ejecución del programa nuevos desarrollos habitacionales en el Proyecto de Vivienda Nueva, desde el componente técnico desde al area de PNC.</t>
  </si>
  <si>
    <t xml:space="preserve">Apoyar al equipo profesional en la ejecución del programa nuevos desarrollos habitacionales en el Proyecto de Vivienda Nueva, desde el componente técnico y apoyo a la ejecución de proyectos </t>
  </si>
  <si>
    <t xml:space="preserve">Apoyar la ejecución del programa nuevos desarrollos habitacionales en el proyecto de vivienda nueva desde el componente técnico y de seguimiento a la ejecución de proyectos. </t>
  </si>
  <si>
    <t xml:space="preserve"> Apoyar la ejecucion de nuevos desarrollos habitacionales desde el componente de manejo de archivo</t>
  </si>
  <si>
    <t>Convenio Interadministrativo</t>
  </si>
  <si>
    <t>Proceso de Cambio ARL</t>
  </si>
  <si>
    <t>Transferencia Municipales</t>
  </si>
  <si>
    <t>Tansferencias Municipales</t>
  </si>
  <si>
    <t>Contratación de interventoria de proyectos a través de fiducias</t>
  </si>
  <si>
    <t>Contratación de Estudios y Diseños a través de fiducias</t>
  </si>
  <si>
    <r>
      <rPr>
        <b/>
        <sz val="10"/>
        <color indexed="8"/>
        <rFont val="Calibri"/>
        <family val="2"/>
      </rPr>
      <t>Misión Alineada al PEHMED2030:</t>
    </r>
    <r>
      <rPr>
        <sz val="10"/>
        <color indexed="8"/>
        <rFont val="Calibri"/>
        <family val="2"/>
      </rPr>
      <t xml:space="preserve"> El Isvimed es una institución pública descentralizada del Municipio de Medellín que garantiza la construcción del Estado social y democrático de derecho a través de la gestión del PEHMED mediante la política pública de vivienda y hábitat y en correspondencia con los PDM, actores públicos, privados y comunitarios orientados por el mandato al derecho del hábitat sostenible y a la vivienda adecuada, el derecho a la ciudad y derechos complementarios. Esta política mejorará la calidad de vida de los grupos familiares y los asentamientos humanos urbanos y rurales, especialmente de sus habitantes en condiciones de pobreza, vulnerabilidad y precariedad, en un marco de los valores corporativos institucionales.
</t>
    </r>
    <r>
      <rPr>
        <b/>
        <sz val="10"/>
        <color indexed="8"/>
        <rFont val="Calibri"/>
        <family val="2"/>
      </rPr>
      <t xml:space="preserve">Visión Alineada al PEHMED2030: </t>
    </r>
    <r>
      <rPr>
        <sz val="10"/>
        <color indexed="8"/>
        <rFont val="Calibri"/>
        <family val="2"/>
      </rPr>
      <t>Al 2030 El Instituto Social de Vivienda y Hábitat de Medellín tendrá un Subsistema habitacional que coordina y articula sus actores desde lo territorial hasta lo global, con la finalidad de contribuir y cooperar en los procesos de autogestión de las comunidades que se integran social y espacialmente y se estructuran en tejidos sociales de vecindad y convivencia. Así se promueve de manera sistémica la disminución de los déficits habitacionales cuantitativos y cualitativos en la construcción de territorios urbano-rurales accesibles, integrados, incluyentes, biodiversos y habitables.</t>
    </r>
  </si>
  <si>
    <t>Sabina López Cel: 310 4702499 sabina.lopez@isvimed.gov.co</t>
  </si>
  <si>
    <t>255 días</t>
  </si>
  <si>
    <t>250 días</t>
  </si>
  <si>
    <t>Liliam Gabriela Cano Ramirez (directora)</t>
  </si>
  <si>
    <t>Prestacion de servicios profesionales como apoyo 1 a las actividades de la Dirección en los diferentes programas y proyectos a cargo del Isvimed</t>
  </si>
  <si>
    <t>Prestacion de servicios profesionales como apoyo 2 a las actividades de la Dirección en los diferentes programas y proyectos a cargo del Isvimed</t>
  </si>
  <si>
    <t>Prestacion de servicios profesionales como apoyo 3 a las actividades de la Dirección en los diferentes programas y proyectos a cargo del Isvimed</t>
  </si>
  <si>
    <t>Apoyo 1 a las actividades administrativas y operativas de la Dirección en los diferentes programas y proyectos a cargo del Isvimed</t>
  </si>
  <si>
    <t>Apoyo 2 a las actividades administrativas y operativas de la Dirección en los diferentes programas y proyectos a cargo del Isvimed</t>
  </si>
  <si>
    <t>Profesional especializado para la prestacion de servicios profesionales como apoyo  a la Direccion del Isvimed desde el componente administrativo, contractual y juridico, para el seguimiento y acompañamiento en los diferentes programas y proyectos a cargo del Isvimed</t>
  </si>
  <si>
    <t>Profesional especializado para la prestacion de servicios profesionales como apoyo  a la Direccion del Isvimed desde el componente administrativo, contractual y financiero,  para el seguimiento y acompañamiento en los diferentes programas y proyectos a cargo del Isvimed</t>
  </si>
  <si>
    <t xml:space="preserve">Coordinar al equipo social en la etapa de diagnósticos y de ejecuciones </t>
  </si>
  <si>
    <t>Apoyo 2  en el proceso administrativo y financiero desde el componente documental y operativo de los proyectos del Isvimed</t>
  </si>
  <si>
    <t>Apoyo 1  en el proceso administrativo y financiero desde el componente documental y operativo de los proyectos del Isvimed</t>
  </si>
  <si>
    <t>Apoyo 3  en el proceso administrativo y financiero desde el componente documental y operativo de los proyectos del Isvimed</t>
  </si>
  <si>
    <t>Apoyo 4  en el proceso administrativo y financiero desde el componente documental y operativo de los proyectos del Isvimed</t>
  </si>
  <si>
    <t>Apoyo 5  en el proceso administrativo y financiero desde el componente documental y operativo de los proyectos del Isvimed</t>
  </si>
  <si>
    <t>Apoyo 6 en el proceso administrativo y financiero desde el componente documental y operativo de los proyectos del Isvimed</t>
  </si>
  <si>
    <t>Apoyo 7  en el proceso administrativo y financiero desde el componente documental y operativo de los proyectos del Isvimed</t>
  </si>
  <si>
    <t>Apoyo 8 en el proceso administrativo y financiero desde el componente documental y operativo de los proyectos del Isvimed</t>
  </si>
  <si>
    <t>Apoyo 9  en el proceso administrativo y financiero desde el componente documental y operativo de los proyectos del Isvimed</t>
  </si>
  <si>
    <t xml:space="preserve">Prestación de servicios como auxiliar administrativo 1 en el componente operativo y logístico de los proyectos del Isvimed </t>
  </si>
  <si>
    <t>Apoyar la ejecucion de los programas y proyectos del ISVIMED en el acompañamiento operativo al soporte tecnico</t>
  </si>
  <si>
    <t xml:space="preserve">Apoyar al ISVIMED en el servicio de mantenimiento y reparaciones locativas de las sedes sociales del Isvimed, desde el proceso de gestión de infraestructura. </t>
  </si>
  <si>
    <t xml:space="preserve">Prestación de servicios como auxiliar administrativo 2 en el componente operativo y logístico de los proyectos del Isvimed </t>
  </si>
  <si>
    <t xml:space="preserve">Dotación y Adecuación de los inmuebles destinados a las sedes sociales del Instituto Social de Vivienda y Hábitat de Medellín – ISVIMED. </t>
  </si>
  <si>
    <t>Prestación de servicios para el apoyo 1 al área de proyectos estratégicos de la dirección del Isvimed en el programa de titulación de predios, desde el componente jurídico, administrativo y de gestión.</t>
  </si>
  <si>
    <t>Prestación de servicios para el apoyo 2 al área de proyectos estratégicos de la dirección del Isvimed en el programa de titulación de predios, desde el componente jurídico, administrativo y de gestión.</t>
  </si>
  <si>
    <t>Prestación de servicios para el apoyo 3 al área de proyectos estratégicos de la dirección del Isvimed en el programa de titulación de predios, desde el componente jurídico, administrativo y de gestión.</t>
  </si>
  <si>
    <t xml:space="preserve">Auxiliar con moto 1 para los programas y proyectos del Isvimed </t>
  </si>
  <si>
    <t xml:space="preserve">Auxiliar con moto 2 para los programas y proyectos del Isvimed </t>
  </si>
  <si>
    <t xml:space="preserve">Auxiliar con moto 3 para los programas y proyectos del Isvimed </t>
  </si>
  <si>
    <t>ludwing.alvarez@isvimed.gov.co</t>
  </si>
  <si>
    <t xml:space="preserve">Apoyar la ejecución del programa mejoramiento integral de barrios en el proyecto reconocimiento de edificaciones, desde el componente jurídico. </t>
  </si>
  <si>
    <t xml:space="preserve">Apoyar la ejecución del programa de mejoramiento integral de barrios en el proyecto reconocimiento de edificaciones, desde el componente técnico en la elaboración, revisión y aprobación de planos arquitectónicos </t>
  </si>
  <si>
    <t xml:space="preserve">Apoyar la ejecución del programa mejoramiento integral de barrios en el proyecto reconocimiento de edificaciones, desde el componente técnico en la elaboración, revisión y aprobación de planos estructurales y de memorias de cálculo de acuerdo con la nsr-10  </t>
  </si>
  <si>
    <t xml:space="preserve">Apoyar la ejecución del programa mejoramiento integral de barrios en el proyecto reconocimiento de edificaciones, desde el componente de levantamiento de dibujos en campo. </t>
  </si>
  <si>
    <t xml:space="preserve">Apoyar el equipo profesional en la ejecución del programa mejoramiento integral de barrios en el proyecto reconocimiento de edificaciones, desde el componente jurídico.  </t>
  </si>
  <si>
    <t xml:space="preserve">Apoyar la ejecución del programa mejoramiento integral de barrios en el proyecto reconocimiento de edificaciones, desde el componente de articulación y dibujo de planos arquitectónicos y/o estructurales.  </t>
  </si>
  <si>
    <t xml:space="preserve">Apoyar la ejecución del programa mejoramiento integral de barrios en el proyecto reconocimiento de edificaciones, desde el componente socializacion del programa en campo. </t>
  </si>
  <si>
    <t xml:space="preserve">Apoyar la ejecución  del programa mejoramiento integral de barrios, en los proyectos reconocimiento de edificaciones, mejoramiento de vivienda, desde el area o componente de georeferenciacion. </t>
  </si>
  <si>
    <t xml:space="preserve">Apoyar la ejecución del programa mejoramiento integral de barrios en el proyecto reconocimiento de edificaciones, desde el componente operativo. </t>
  </si>
  <si>
    <t>info@isvimed.gov.co. Tel 430-43-10 Ext 168</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</si>
</sst>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
    <numFmt numFmtId="180" formatCode="_-[$$-409]* #,##0_ ;_-[$$-409]* \-#,##0\ ;_-[$$-409]* &quot;-&quot;??_ ;_-@_ "/>
    <numFmt numFmtId="181" formatCode="[$-240A]dddd\,\ d\ &quot;de&quot;\ mmmm\ &quot;de&quot;\ yyyy"/>
    <numFmt numFmtId="182" formatCode="[$-240A]h:mm:ss\ AM/PM"/>
    <numFmt numFmtId="183" formatCode="_(* #,##0_);_(* \(#,##0\);_(* &quot;-&quot;??_);_(@_)"/>
    <numFmt numFmtId="184" formatCode="&quot;$&quot;#,##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quot;$&quot;\ * #,##0.0_);_(&quot;$&quot;\ * \(#,##0.0\);_(&quot;$&quot;\ * &quot;-&quot;??_);_(@_)"/>
    <numFmt numFmtId="190" formatCode="&quot;$&quot;\ #,##0;[Red]&quot;$&quot;\ #,##0"/>
    <numFmt numFmtId="191" formatCode="dd/mm/yyyy;@"/>
    <numFmt numFmtId="192" formatCode="_-&quot;$&quot;* #,##0_-;\-&quot;$&quot;* #,##0_-;_-&quot;$&quot;* &quot;-&quot;??_-;_-@"/>
    <numFmt numFmtId="193" formatCode="#,##0_ ;\-#,##0\ "/>
    <numFmt numFmtId="194" formatCode="_-&quot;$&quot;\ * #,##0_-;\-&quot;$&quot;\ * #,##0_-;_-&quot;$&quot;\ * &quot;-&quot;??_-;_-@_-"/>
  </numFmts>
  <fonts count="57">
    <font>
      <sz val="11"/>
      <color theme="1"/>
      <name val="Calibri"/>
      <family val="2"/>
    </font>
    <font>
      <sz val="11"/>
      <color indexed="8"/>
      <name val="Calibri"/>
      <family val="2"/>
    </font>
    <font>
      <sz val="8"/>
      <name val="Calibri"/>
      <family val="2"/>
    </font>
    <font>
      <sz val="9"/>
      <name val="Arial"/>
      <family val="2"/>
    </font>
    <font>
      <sz val="10"/>
      <color indexed="8"/>
      <name val="Calibri"/>
      <family val="2"/>
    </font>
    <font>
      <b/>
      <sz val="10"/>
      <color indexed="8"/>
      <name val="Calibri"/>
      <family val="2"/>
    </font>
    <font>
      <sz val="9"/>
      <name val="Tahoma"/>
      <family val="0"/>
    </font>
    <font>
      <b/>
      <sz val="9"/>
      <name val="Tahoma"/>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8"/>
      <name val="Calibri"/>
      <family val="2"/>
    </font>
    <font>
      <b/>
      <sz val="10"/>
      <name val="Calibri"/>
      <family val="2"/>
    </font>
    <font>
      <sz val="12"/>
      <color indexed="8"/>
      <name val="Calibri"/>
      <family val="2"/>
    </font>
    <font>
      <sz val="9"/>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u val="single"/>
      <sz val="10"/>
      <color theme="1"/>
      <name val="Calibri"/>
      <family val="2"/>
    </font>
    <font>
      <sz val="12"/>
      <color theme="1"/>
      <name val="Calibri"/>
      <family val="2"/>
    </font>
    <font>
      <sz val="9"/>
      <color theme="1"/>
      <name val="Arial"/>
      <family val="2"/>
    </font>
    <font>
      <sz val="9"/>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8"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65">
    <xf numFmtId="0" fontId="0" fillId="0" borderId="0" xfId="0" applyFont="1" applyAlignment="1">
      <alignment/>
    </xf>
    <xf numFmtId="0" fontId="50" fillId="0" borderId="0" xfId="0" applyFont="1" applyAlignment="1">
      <alignment horizontal="center" vertical="center" wrapText="1"/>
    </xf>
    <xf numFmtId="0" fontId="51" fillId="0" borderId="0" xfId="0" applyFont="1" applyAlignment="1">
      <alignment/>
    </xf>
    <xf numFmtId="0" fontId="50" fillId="0" borderId="0" xfId="0" applyFont="1" applyFill="1" applyAlignment="1">
      <alignment wrapText="1"/>
    </xf>
    <xf numFmtId="0" fontId="50" fillId="0" borderId="0" xfId="0" applyFont="1" applyAlignment="1">
      <alignment wrapText="1"/>
    </xf>
    <xf numFmtId="178" fontId="50" fillId="0" borderId="0" xfId="52" applyNumberFormat="1" applyFont="1" applyAlignment="1">
      <alignment horizontal="center" wrapText="1"/>
    </xf>
    <xf numFmtId="178" fontId="50" fillId="0" borderId="0" xfId="52" applyNumberFormat="1" applyFont="1" applyAlignment="1">
      <alignment wrapText="1"/>
    </xf>
    <xf numFmtId="0" fontId="50" fillId="0" borderId="10" xfId="0" applyFont="1" applyBorder="1" applyAlignment="1">
      <alignment wrapText="1"/>
    </xf>
    <xf numFmtId="0" fontId="50" fillId="0" borderId="11" xfId="0" applyFont="1" applyFill="1" applyBorder="1" applyAlignment="1">
      <alignment wrapText="1"/>
    </xf>
    <xf numFmtId="0" fontId="50" fillId="0" borderId="12" xfId="0" applyFont="1" applyBorder="1" applyAlignment="1">
      <alignment wrapText="1"/>
    </xf>
    <xf numFmtId="0" fontId="50" fillId="0" borderId="13" xfId="0" applyFont="1" applyFill="1" applyBorder="1" applyAlignment="1">
      <alignment wrapText="1"/>
    </xf>
    <xf numFmtId="0" fontId="50" fillId="0" borderId="13" xfId="0" applyFont="1" applyFill="1" applyBorder="1" applyAlignment="1" quotePrefix="1">
      <alignment horizontal="left" wrapText="1"/>
    </xf>
    <xf numFmtId="0" fontId="52" fillId="0" borderId="13" xfId="46" applyFont="1" applyFill="1" applyBorder="1" applyAlignment="1" quotePrefix="1">
      <alignment wrapText="1"/>
    </xf>
    <xf numFmtId="0" fontId="50" fillId="0" borderId="0" xfId="0" applyFont="1" applyFill="1" applyAlignment="1">
      <alignment horizontal="center" vertical="center" wrapText="1"/>
    </xf>
    <xf numFmtId="178" fontId="50" fillId="0" borderId="0" xfId="52" applyNumberFormat="1" applyFont="1" applyFill="1" applyAlignment="1">
      <alignment horizontal="center" wrapText="1"/>
    </xf>
    <xf numFmtId="178" fontId="50" fillId="0" borderId="0" xfId="52" applyNumberFormat="1" applyFont="1" applyFill="1" applyAlignment="1">
      <alignment wrapText="1"/>
    </xf>
    <xf numFmtId="0" fontId="50" fillId="0" borderId="14" xfId="0" applyFont="1" applyBorder="1" applyAlignment="1">
      <alignment wrapText="1"/>
    </xf>
    <xf numFmtId="0" fontId="51" fillId="0" borderId="0" xfId="0" applyFont="1" applyAlignment="1">
      <alignment horizontal="center" vertical="center" wrapText="1"/>
    </xf>
    <xf numFmtId="0" fontId="50" fillId="0" borderId="15" xfId="0" applyFont="1" applyFill="1" applyBorder="1" applyAlignment="1">
      <alignment horizontal="center" vertical="center" wrapText="1"/>
    </xf>
    <xf numFmtId="179" fontId="50" fillId="33" borderId="15" xfId="0" applyNumberFormat="1" applyFont="1" applyFill="1" applyBorder="1" applyAlignment="1">
      <alignment horizontal="right" wrapText="1"/>
    </xf>
    <xf numFmtId="179" fontId="53" fillId="33" borderId="15" xfId="0" applyNumberFormat="1" applyFont="1" applyFill="1" applyBorder="1" applyAlignment="1">
      <alignment horizontal="right"/>
    </xf>
    <xf numFmtId="0" fontId="53" fillId="33" borderId="15" xfId="0" applyNumberFormat="1" applyFont="1" applyFill="1" applyBorder="1" applyAlignment="1">
      <alignment horizontal="right"/>
    </xf>
    <xf numFmtId="0" fontId="3" fillId="0" borderId="15" xfId="0" applyFont="1" applyBorder="1" applyAlignment="1">
      <alignment horizontal="center" vertical="center" wrapText="1"/>
    </xf>
    <xf numFmtId="0" fontId="54"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5" xfId="0" applyFont="1" applyBorder="1" applyAlignment="1">
      <alignment horizontal="left" vertical="center" wrapText="1"/>
    </xf>
    <xf numFmtId="0" fontId="54" fillId="0" borderId="15" xfId="0" applyFont="1" applyBorder="1" applyAlignment="1">
      <alignment horizontal="left" vertical="center" wrapText="1"/>
    </xf>
    <xf numFmtId="14" fontId="54" fillId="0" borderId="15" xfId="0" applyNumberFormat="1" applyFont="1" applyBorder="1" applyAlignment="1">
      <alignment horizontal="center" vertical="center" wrapText="1"/>
    </xf>
    <xf numFmtId="0" fontId="54" fillId="34" borderId="15" xfId="0" applyFont="1" applyFill="1" applyBorder="1" applyAlignment="1">
      <alignment horizontal="center" vertical="center" wrapText="1"/>
    </xf>
    <xf numFmtId="179" fontId="54" fillId="0" borderId="15" xfId="0" applyNumberFormat="1" applyFont="1" applyBorder="1" applyAlignment="1">
      <alignment horizontal="center" vertical="center" wrapText="1"/>
    </xf>
    <xf numFmtId="0" fontId="54" fillId="34" borderId="15" xfId="0" applyFont="1" applyFill="1" applyBorder="1" applyAlignment="1">
      <alignment horizontal="left" vertical="center" wrapText="1"/>
    </xf>
    <xf numFmtId="0" fontId="55" fillId="34" borderId="15" xfId="0" applyFont="1" applyFill="1" applyBorder="1" applyAlignment="1">
      <alignment horizontal="left" vertical="center" wrapText="1"/>
    </xf>
    <xf numFmtId="179" fontId="3" fillId="0" borderId="15" xfId="52" applyNumberFormat="1" applyFont="1" applyBorder="1" applyAlignment="1">
      <alignment horizontal="center" vertical="center" wrapText="1"/>
    </xf>
    <xf numFmtId="179" fontId="54" fillId="0" borderId="15" xfId="0" applyNumberFormat="1" applyFont="1" applyBorder="1" applyAlignment="1">
      <alignment horizontal="center" vertical="center"/>
    </xf>
    <xf numFmtId="165" fontId="54" fillId="34" borderId="15" xfId="0" applyNumberFormat="1" applyFont="1" applyFill="1" applyBorder="1" applyAlignment="1">
      <alignment horizontal="center" vertical="center" wrapText="1"/>
    </xf>
    <xf numFmtId="179" fontId="54" fillId="0" borderId="15" xfId="0" applyNumberFormat="1" applyFont="1" applyFill="1" applyBorder="1" applyAlignment="1">
      <alignment horizontal="center" vertical="center"/>
    </xf>
    <xf numFmtId="179" fontId="54" fillId="0" borderId="15"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178" fontId="50" fillId="0" borderId="13" xfId="0" applyNumberFormat="1" applyFont="1" applyFill="1" applyBorder="1" applyAlignment="1">
      <alignment horizontal="left" vertical="center" wrapText="1"/>
    </xf>
    <xf numFmtId="179" fontId="54" fillId="34" borderId="15" xfId="0" applyNumberFormat="1" applyFont="1" applyFill="1" applyBorder="1" applyAlignment="1">
      <alignment horizontal="center" vertical="center"/>
    </xf>
    <xf numFmtId="0" fontId="50" fillId="0" borderId="15" xfId="0" applyFont="1" applyFill="1" applyBorder="1" applyAlignment="1">
      <alignment horizontal="center" vertical="center" wrapText="1"/>
    </xf>
    <xf numFmtId="0" fontId="50" fillId="34" borderId="13" xfId="0" applyFont="1" applyFill="1" applyBorder="1" applyAlignment="1">
      <alignment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178" fontId="50" fillId="0" borderId="17" xfId="52" applyNumberFormat="1" applyFont="1" applyFill="1" applyBorder="1" applyAlignment="1">
      <alignment horizontal="center" vertical="center" wrapText="1"/>
    </xf>
    <xf numFmtId="178" fontId="50" fillId="0" borderId="18" xfId="52" applyNumberFormat="1"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0" xfId="0" applyFont="1" applyFill="1" applyBorder="1" applyAlignment="1">
      <alignment horizontal="center" vertical="center" wrapText="1"/>
    </xf>
    <xf numFmtId="178" fontId="50" fillId="0" borderId="0" xfId="52" applyNumberFormat="1" applyFont="1" applyFill="1" applyBorder="1" applyAlignment="1">
      <alignment horizontal="center" vertical="center" wrapText="1"/>
    </xf>
    <xf numFmtId="178" fontId="50" fillId="0" borderId="20" xfId="52" applyNumberFormat="1"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178" fontId="50" fillId="0" borderId="22" xfId="52" applyNumberFormat="1" applyFont="1" applyFill="1" applyBorder="1" applyAlignment="1">
      <alignment horizontal="center" vertical="center" wrapText="1"/>
    </xf>
    <xf numFmtId="178" fontId="50" fillId="0" borderId="23" xfId="52"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178" fontId="50" fillId="0" borderId="15" xfId="52" applyNumberFormat="1" applyFont="1" applyFill="1" applyBorder="1" applyAlignment="1">
      <alignment horizontal="center" vertical="center" wrapText="1"/>
    </xf>
    <xf numFmtId="0" fontId="3" fillId="34" borderId="15" xfId="0" applyFont="1" applyFill="1" applyBorder="1" applyAlignment="1">
      <alignment horizontal="center" vertical="center" wrapText="1"/>
    </xf>
    <xf numFmtId="179" fontId="3" fillId="34" borderId="15" xfId="52" applyNumberFormat="1" applyFont="1" applyFill="1" applyBorder="1" applyAlignment="1">
      <alignment horizontal="center" vertical="center" wrapText="1"/>
    </xf>
    <xf numFmtId="179" fontId="54" fillId="34" borderId="15" xfId="0" applyNumberFormat="1" applyFont="1" applyFill="1" applyBorder="1" applyAlignment="1">
      <alignment horizontal="center" vertical="center" wrapText="1"/>
    </xf>
    <xf numFmtId="179" fontId="50" fillId="0" borderId="0" xfId="0" applyNumberFormat="1" applyFont="1" applyFill="1" applyAlignment="1">
      <alignment wrapText="1"/>
    </xf>
    <xf numFmtId="0" fontId="40" fillId="34" borderId="15" xfId="46" applyFill="1" applyBorder="1" applyAlignment="1">
      <alignment horizontal="center" vertical="center" wrapText="1"/>
    </xf>
    <xf numFmtId="0" fontId="28" fillId="35" borderId="15" xfId="39" applyFont="1" applyFill="1" applyBorder="1" applyAlignment="1">
      <alignment horizontal="center" vertical="center" wrapText="1"/>
    </xf>
    <xf numFmtId="178" fontId="28" fillId="35" borderId="15" xfId="52" applyNumberFormat="1" applyFont="1" applyFill="1" applyBorder="1" applyAlignment="1">
      <alignment horizontal="center" vertical="center" wrapText="1"/>
    </xf>
    <xf numFmtId="0" fontId="28" fillId="35" borderId="24" xfId="39" applyFont="1" applyFill="1" applyBorder="1" applyAlignment="1">
      <alignment horizontal="center" vertical="center" wrapText="1"/>
    </xf>
    <xf numFmtId="0" fontId="40" fillId="0" borderId="13" xfId="46"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1 2" xfId="51"/>
    <cellStyle name="Currency" xfId="52"/>
    <cellStyle name="Currency [0]" xfId="53"/>
    <cellStyle name="Moneda 2" xfId="54"/>
    <cellStyle name="Moneda 2 2" xfId="55"/>
    <cellStyle name="Moneda 3" xfId="56"/>
    <cellStyle name="Moneda 4" xfId="57"/>
    <cellStyle name="Neutral"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
    <dxf>
      <fill>
        <patternFill patternType="solid">
          <fgColor rgb="FFD8E4BC"/>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anessaalbino\Downloads\6%20Consolidado%20ppto%20gastos%20funcionamiento%202021%20V5%20agosto%2006%20.%20VFFF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co fondos"/>
      <sheetName val="Antepro Ingresos MFMP"/>
      <sheetName val="GRAFICA"/>
      <sheetName val="Historico"/>
      <sheetName val="Antepro Gastos MFMP"/>
      <sheetName val="Vinculados 2021"/>
      <sheetName val="Practicantes Op1"/>
      <sheetName val="Proyección 2021"/>
      <sheetName val="Proyección 2021 agos04 Jefe"/>
      <sheetName val="Inversión"/>
      <sheetName val="Gastos de Personal"/>
      <sheetName val="Gastos Generales"/>
      <sheetName val="TF GH"/>
      <sheetName val="GG Infraestructura"/>
      <sheetName val="Caja menor"/>
      <sheetName val="Contratos"/>
      <sheetName val="Personal de apoyo"/>
      <sheetName val="Tecnología"/>
      <sheetName val="GD Archivo"/>
      <sheetName val="INFRA Gastos Generales"/>
      <sheetName val="Datos"/>
      <sheetName val="Proyectos"/>
    </sheetNames>
    <sheetDataSet>
      <sheetData sheetId="20">
        <row r="2">
          <cell r="E2" t="str">
            <v>Auxiliar Administrativo</v>
          </cell>
        </row>
        <row r="3">
          <cell r="E3" t="str">
            <v>Auxiliar con moto</v>
          </cell>
        </row>
        <row r="4">
          <cell r="E4" t="str">
            <v>Técnico</v>
          </cell>
        </row>
        <row r="5">
          <cell r="E5" t="str">
            <v>Tecnologo</v>
          </cell>
        </row>
        <row r="6">
          <cell r="E6" t="str">
            <v>Profesional universitario</v>
          </cell>
        </row>
        <row r="7">
          <cell r="E7" t="str">
            <v>Profesional especializado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dwing.alvarez@isvimed.gov.co" TargetMode="External" /><Relationship Id="rId2" Type="http://schemas.openxmlformats.org/officeDocument/2006/relationships/hyperlink" Target="mailto:ludwing.alvarez@isvimed.gov.co" TargetMode="External" /><Relationship Id="rId3" Type="http://schemas.openxmlformats.org/officeDocument/2006/relationships/hyperlink" Target="mailto:ludwing.alvarez@isvimed.gov.co" TargetMode="External" /><Relationship Id="rId4" Type="http://schemas.openxmlformats.org/officeDocument/2006/relationships/hyperlink" Target="mailto:ludwing.alvarez@isvimed.gov.co" TargetMode="External" /><Relationship Id="rId5" Type="http://schemas.openxmlformats.org/officeDocument/2006/relationships/hyperlink" Target="mailto:ludwing.alvarez@isvimed.gov.co" TargetMode="External" /><Relationship Id="rId6" Type="http://schemas.openxmlformats.org/officeDocument/2006/relationships/hyperlink" Target="mailto:ludwing.alvarez@isvimed.gov.co" TargetMode="External" /><Relationship Id="rId7" Type="http://schemas.openxmlformats.org/officeDocument/2006/relationships/hyperlink" Target="mailto:ludwing.alvarez@isvimed.gov.co" TargetMode="External" /><Relationship Id="rId8" Type="http://schemas.openxmlformats.org/officeDocument/2006/relationships/hyperlink" Target="mailto:ludwing.alvarez@isvimed.gov.co" TargetMode="External" /><Relationship Id="rId9" Type="http://schemas.openxmlformats.org/officeDocument/2006/relationships/hyperlink" Target="mailto:ludwing.alvarez@isvimed.gov.co" TargetMode="External" /><Relationship Id="rId10" Type="http://schemas.openxmlformats.org/officeDocument/2006/relationships/hyperlink" Target="mailto:ludwing.alvarez@isvimed.gov.co" TargetMode="External" /><Relationship Id="rId11" Type="http://schemas.openxmlformats.org/officeDocument/2006/relationships/hyperlink" Target="mailto:ludwing.alvarez@isvimed.gov.co" TargetMode="External" /><Relationship Id="rId12" Type="http://schemas.openxmlformats.org/officeDocument/2006/relationships/hyperlink" Target="mailto:ludwing.alvarez@isvimed.gov.co" TargetMode="External" /><Relationship Id="rId13" Type="http://schemas.openxmlformats.org/officeDocument/2006/relationships/hyperlink" Target="mailto:ludwing.alvarez@isvimed.gov.co" TargetMode="External" /><Relationship Id="rId14" Type="http://schemas.openxmlformats.org/officeDocument/2006/relationships/hyperlink" Target="mailto:ludwing.alvarez@isvimed.gov.co" TargetMode="External" /><Relationship Id="rId15" Type="http://schemas.openxmlformats.org/officeDocument/2006/relationships/hyperlink" Target="mailto:ludwing.alvarez@isvimed.gov.co" TargetMode="External" /><Relationship Id="rId16" Type="http://schemas.openxmlformats.org/officeDocument/2006/relationships/hyperlink" Target="mailto:ludwing.alvarez@isvimed.gov.co" TargetMode="External" /><Relationship Id="rId17" Type="http://schemas.openxmlformats.org/officeDocument/2006/relationships/hyperlink" Target="mailto:ludwing.alvarez@isvimed.gov.co" TargetMode="External" /><Relationship Id="rId18" Type="http://schemas.openxmlformats.org/officeDocument/2006/relationships/hyperlink" Target="mailto:ludwing.alvarez@isvimed.gov.co" TargetMode="External" /><Relationship Id="rId19" Type="http://schemas.openxmlformats.org/officeDocument/2006/relationships/hyperlink" Target="mailto:ludwing.alvarez@isvimed.gov.co" TargetMode="External" /><Relationship Id="rId20" Type="http://schemas.openxmlformats.org/officeDocument/2006/relationships/hyperlink" Target="mailto:ludwing.alvarez@isvimed.gov.co" TargetMode="External" /><Relationship Id="rId21" Type="http://schemas.openxmlformats.org/officeDocument/2006/relationships/hyperlink" Target="mailto:ludwing.alvarez@isvimed.gov.co" TargetMode="External" /><Relationship Id="rId22" Type="http://schemas.openxmlformats.org/officeDocument/2006/relationships/hyperlink" Target="mailto:ludwing.alvarez@isvimed.gov.co" TargetMode="External" /><Relationship Id="rId23" Type="http://schemas.openxmlformats.org/officeDocument/2006/relationships/hyperlink" Target="mailto:ludwing.alvarez@isvimed.gov.co" TargetMode="External" /><Relationship Id="rId24" Type="http://schemas.openxmlformats.org/officeDocument/2006/relationships/hyperlink" Target="mailto:info@isvimed.gov.co.%20Tel%20430-43-10%20Ext%20168"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52"/>
  <sheetViews>
    <sheetView tabSelected="1" view="pageBreakPreview" zoomScale="60" zoomScaleNormal="60" zoomScalePageLayoutView="0" workbookViewId="0" topLeftCell="A1">
      <selection activeCell="C12" sqref="C12"/>
    </sheetView>
  </sheetViews>
  <sheetFormatPr defaultColWidth="10.8515625" defaultRowHeight="15"/>
  <cols>
    <col min="1" max="1" width="7.00390625" style="1" customWidth="1"/>
    <col min="2" max="2" width="12.7109375" style="4" customWidth="1"/>
    <col min="3" max="3" width="78.7109375" style="3" customWidth="1"/>
    <col min="4" max="4" width="18.00390625" style="4" customWidth="1"/>
    <col min="5" max="5" width="19.8515625" style="4" customWidth="1"/>
    <col min="6" max="6" width="14.7109375" style="4" customWidth="1"/>
    <col min="7" max="7" width="12.8515625" style="1" customWidth="1"/>
    <col min="8" max="8" width="17.421875" style="5" customWidth="1"/>
    <col min="9" max="9" width="19.421875" style="6" customWidth="1"/>
    <col min="10" max="10" width="12.7109375" style="4" customWidth="1"/>
    <col min="11" max="11" width="15.00390625" style="4" customWidth="1"/>
    <col min="12" max="12" width="28.28125" style="4" customWidth="1"/>
    <col min="13" max="13" width="20.8515625" style="4" customWidth="1"/>
    <col min="14" max="16384" width="10.8515625" style="4" customWidth="1"/>
  </cols>
  <sheetData>
    <row r="1" ht="12.75"/>
    <row r="2" ht="12.75">
      <c r="B2" s="2" t="s">
        <v>18</v>
      </c>
    </row>
    <row r="3" ht="12.75">
      <c r="B3" s="2"/>
    </row>
    <row r="4" ht="13.5" thickBot="1">
      <c r="B4" s="2" t="s">
        <v>0</v>
      </c>
    </row>
    <row r="5" spans="2:9" ht="30" customHeight="1">
      <c r="B5" s="7" t="s">
        <v>1</v>
      </c>
      <c r="C5" s="8" t="s">
        <v>25</v>
      </c>
      <c r="F5" s="42" t="s">
        <v>23</v>
      </c>
      <c r="G5" s="43"/>
      <c r="H5" s="44"/>
      <c r="I5" s="45"/>
    </row>
    <row r="6" spans="2:9" ht="25.5" customHeight="1">
      <c r="B6" s="9" t="s">
        <v>2</v>
      </c>
      <c r="C6" s="10" t="s">
        <v>26</v>
      </c>
      <c r="F6" s="46"/>
      <c r="G6" s="47"/>
      <c r="H6" s="48"/>
      <c r="I6" s="49"/>
    </row>
    <row r="7" spans="2:9" ht="24" customHeight="1">
      <c r="B7" s="9" t="s">
        <v>3</v>
      </c>
      <c r="C7" s="11">
        <v>4304310</v>
      </c>
      <c r="F7" s="46"/>
      <c r="G7" s="47"/>
      <c r="H7" s="48"/>
      <c r="I7" s="49"/>
    </row>
    <row r="8" spans="2:9" ht="21.75" customHeight="1">
      <c r="B8" s="9" t="s">
        <v>14</v>
      </c>
      <c r="C8" s="12" t="s">
        <v>27</v>
      </c>
      <c r="F8" s="46"/>
      <c r="G8" s="47"/>
      <c r="H8" s="48"/>
      <c r="I8" s="49"/>
    </row>
    <row r="9" spans="2:9" ht="231.75" customHeight="1">
      <c r="B9" s="9" t="s">
        <v>17</v>
      </c>
      <c r="C9" s="41" t="s">
        <v>345</v>
      </c>
      <c r="F9" s="50"/>
      <c r="G9" s="51"/>
      <c r="H9" s="52"/>
      <c r="I9" s="53"/>
    </row>
    <row r="10" spans="2:9" ht="258" customHeight="1">
      <c r="B10" s="9" t="s">
        <v>4</v>
      </c>
      <c r="C10" s="10" t="s">
        <v>28</v>
      </c>
      <c r="F10" s="3"/>
      <c r="G10" s="13"/>
      <c r="H10" s="14"/>
      <c r="I10" s="15"/>
    </row>
    <row r="11" spans="2:9" ht="25.5">
      <c r="B11" s="9" t="s">
        <v>5</v>
      </c>
      <c r="C11" s="64" t="s">
        <v>388</v>
      </c>
      <c r="F11" s="54" t="s">
        <v>22</v>
      </c>
      <c r="G11" s="54"/>
      <c r="H11" s="55"/>
      <c r="I11" s="55"/>
    </row>
    <row r="12" spans="2:9" ht="25.5">
      <c r="B12" s="9" t="s">
        <v>19</v>
      </c>
      <c r="C12" s="38" t="s">
        <v>29</v>
      </c>
      <c r="F12" s="54"/>
      <c r="G12" s="54"/>
      <c r="H12" s="55"/>
      <c r="I12" s="55"/>
    </row>
    <row r="13" spans="2:9" ht="39">
      <c r="B13" s="9" t="s">
        <v>20</v>
      </c>
      <c r="C13" s="19"/>
      <c r="F13" s="54"/>
      <c r="G13" s="54"/>
      <c r="H13" s="55"/>
      <c r="I13" s="55"/>
    </row>
    <row r="14" spans="2:9" ht="39">
      <c r="B14" s="9" t="s">
        <v>21</v>
      </c>
      <c r="C14" s="20"/>
      <c r="F14" s="54"/>
      <c r="G14" s="54"/>
      <c r="H14" s="55"/>
      <c r="I14" s="55"/>
    </row>
    <row r="15" spans="2:9" ht="52.5" thickBot="1">
      <c r="B15" s="16" t="s">
        <v>16</v>
      </c>
      <c r="C15" s="21"/>
      <c r="F15" s="54"/>
      <c r="G15" s="54"/>
      <c r="H15" s="55"/>
      <c r="I15" s="55"/>
    </row>
    <row r="17" ht="12.75">
      <c r="B17" s="2" t="s">
        <v>13</v>
      </c>
    </row>
    <row r="18" spans="1:12" s="17" customFormat="1" ht="39">
      <c r="A18" s="61" t="s">
        <v>33</v>
      </c>
      <c r="B18" s="61" t="s">
        <v>24</v>
      </c>
      <c r="C18" s="61" t="s">
        <v>6</v>
      </c>
      <c r="D18" s="61" t="s">
        <v>15</v>
      </c>
      <c r="E18" s="61" t="s">
        <v>35</v>
      </c>
      <c r="F18" s="61" t="s">
        <v>7</v>
      </c>
      <c r="G18" s="61" t="s">
        <v>8</v>
      </c>
      <c r="H18" s="62" t="s">
        <v>9</v>
      </c>
      <c r="I18" s="62" t="s">
        <v>38</v>
      </c>
      <c r="J18" s="61" t="s">
        <v>10</v>
      </c>
      <c r="K18" s="61" t="s">
        <v>11</v>
      </c>
      <c r="L18" s="63" t="s">
        <v>12</v>
      </c>
    </row>
    <row r="19" spans="1:12" s="3" customFormat="1" ht="37.5" customHeight="1">
      <c r="A19" s="18">
        <v>1</v>
      </c>
      <c r="B19" s="23">
        <v>80111600</v>
      </c>
      <c r="C19" s="26" t="s">
        <v>350</v>
      </c>
      <c r="D19" s="23" t="s">
        <v>31</v>
      </c>
      <c r="E19" s="23" t="s">
        <v>192</v>
      </c>
      <c r="F19" s="23" t="s">
        <v>39</v>
      </c>
      <c r="G19" s="22" t="s">
        <v>40</v>
      </c>
      <c r="H19" s="29">
        <f>166283*270</f>
        <v>44896410</v>
      </c>
      <c r="I19" s="29">
        <f>H19</f>
        <v>44896410</v>
      </c>
      <c r="J19" s="23" t="s">
        <v>41</v>
      </c>
      <c r="K19" s="23" t="s">
        <v>41</v>
      </c>
      <c r="L19" s="23" t="s">
        <v>349</v>
      </c>
    </row>
    <row r="20" spans="1:12" s="3" customFormat="1" ht="45.75" customHeight="1">
      <c r="A20" s="18">
        <f>A19+1</f>
        <v>2</v>
      </c>
      <c r="B20" s="23">
        <v>80111600</v>
      </c>
      <c r="C20" s="30" t="s">
        <v>355</v>
      </c>
      <c r="D20" s="23" t="s">
        <v>31</v>
      </c>
      <c r="E20" s="23" t="s">
        <v>192</v>
      </c>
      <c r="F20" s="23" t="s">
        <v>39</v>
      </c>
      <c r="G20" s="22" t="s">
        <v>40</v>
      </c>
      <c r="H20" s="29">
        <f>215719*270</f>
        <v>58244130</v>
      </c>
      <c r="I20" s="29">
        <f>H20</f>
        <v>58244130</v>
      </c>
      <c r="J20" s="23" t="s">
        <v>41</v>
      </c>
      <c r="K20" s="23" t="s">
        <v>41</v>
      </c>
      <c r="L20" s="23" t="s">
        <v>349</v>
      </c>
    </row>
    <row r="21" spans="1:12" s="3" customFormat="1" ht="35.25" customHeight="1">
      <c r="A21" s="40">
        <f aca="true" t="shared" si="0" ref="A21:A84">A20+1</f>
        <v>3</v>
      </c>
      <c r="B21" s="23">
        <v>80111600</v>
      </c>
      <c r="C21" s="30" t="s">
        <v>351</v>
      </c>
      <c r="D21" s="23" t="s">
        <v>31</v>
      </c>
      <c r="E21" s="23" t="s">
        <v>192</v>
      </c>
      <c r="F21" s="23" t="s">
        <v>39</v>
      </c>
      <c r="G21" s="22" t="s">
        <v>40</v>
      </c>
      <c r="H21" s="29">
        <f>166283*270</f>
        <v>44896410</v>
      </c>
      <c r="I21" s="29">
        <f>H21</f>
        <v>44896410</v>
      </c>
      <c r="J21" s="23" t="s">
        <v>41</v>
      </c>
      <c r="K21" s="23" t="s">
        <v>41</v>
      </c>
      <c r="L21" s="23" t="s">
        <v>349</v>
      </c>
    </row>
    <row r="22" spans="1:12" s="3" customFormat="1" ht="37.5" customHeight="1">
      <c r="A22" s="40">
        <f t="shared" si="0"/>
        <v>4</v>
      </c>
      <c r="B22" s="23">
        <v>80111600</v>
      </c>
      <c r="C22" s="30" t="s">
        <v>352</v>
      </c>
      <c r="D22" s="23" t="s">
        <v>31</v>
      </c>
      <c r="E22" s="23" t="s">
        <v>192</v>
      </c>
      <c r="F22" s="23" t="s">
        <v>39</v>
      </c>
      <c r="G22" s="22" t="s">
        <v>40</v>
      </c>
      <c r="H22" s="29">
        <f>166283*270</f>
        <v>44896410</v>
      </c>
      <c r="I22" s="29">
        <f>H22</f>
        <v>44896410</v>
      </c>
      <c r="J22" s="23" t="s">
        <v>41</v>
      </c>
      <c r="K22" s="23" t="s">
        <v>41</v>
      </c>
      <c r="L22" s="23" t="s">
        <v>349</v>
      </c>
    </row>
    <row r="23" spans="1:12" s="3" customFormat="1" ht="39" customHeight="1">
      <c r="A23" s="40">
        <f t="shared" si="0"/>
        <v>5</v>
      </c>
      <c r="B23" s="23">
        <v>80111600</v>
      </c>
      <c r="C23" s="30" t="s">
        <v>353</v>
      </c>
      <c r="D23" s="23" t="s">
        <v>31</v>
      </c>
      <c r="E23" s="23" t="s">
        <v>192</v>
      </c>
      <c r="F23" s="23" t="s">
        <v>39</v>
      </c>
      <c r="G23" s="22" t="s">
        <v>40</v>
      </c>
      <c r="H23" s="29">
        <f>132685*270</f>
        <v>35824950</v>
      </c>
      <c r="I23" s="29">
        <f>H23</f>
        <v>35824950</v>
      </c>
      <c r="J23" s="23" t="s">
        <v>41</v>
      </c>
      <c r="K23" s="23" t="s">
        <v>41</v>
      </c>
      <c r="L23" s="23" t="s">
        <v>349</v>
      </c>
    </row>
    <row r="24" spans="1:12" s="3" customFormat="1" ht="48" customHeight="1">
      <c r="A24" s="40">
        <f t="shared" si="0"/>
        <v>6</v>
      </c>
      <c r="B24" s="23">
        <v>80111600</v>
      </c>
      <c r="C24" s="30" t="s">
        <v>356</v>
      </c>
      <c r="D24" s="23" t="s">
        <v>31</v>
      </c>
      <c r="E24" s="23" t="s">
        <v>192</v>
      </c>
      <c r="F24" s="23" t="s">
        <v>39</v>
      </c>
      <c r="G24" s="22" t="s">
        <v>40</v>
      </c>
      <c r="H24" s="29">
        <f>215719*270</f>
        <v>58244130</v>
      </c>
      <c r="I24" s="29">
        <f>H24</f>
        <v>58244130</v>
      </c>
      <c r="J24" s="23" t="s">
        <v>41</v>
      </c>
      <c r="K24" s="23" t="s">
        <v>41</v>
      </c>
      <c r="L24" s="23" t="s">
        <v>349</v>
      </c>
    </row>
    <row r="25" spans="1:12" s="3" customFormat="1" ht="39" customHeight="1">
      <c r="A25" s="40">
        <f t="shared" si="0"/>
        <v>7</v>
      </c>
      <c r="B25" s="23">
        <v>80111600</v>
      </c>
      <c r="C25" s="30" t="s">
        <v>354</v>
      </c>
      <c r="D25" s="23" t="s">
        <v>31</v>
      </c>
      <c r="E25" s="23" t="s">
        <v>192</v>
      </c>
      <c r="F25" s="23" t="s">
        <v>39</v>
      </c>
      <c r="G25" s="22" t="s">
        <v>40</v>
      </c>
      <c r="H25" s="29">
        <f>132685*270</f>
        <v>35824950</v>
      </c>
      <c r="I25" s="29">
        <f>H25</f>
        <v>35824950</v>
      </c>
      <c r="J25" s="23" t="s">
        <v>41</v>
      </c>
      <c r="K25" s="23" t="s">
        <v>41</v>
      </c>
      <c r="L25" s="23" t="s">
        <v>349</v>
      </c>
    </row>
    <row r="26" spans="1:12" s="3" customFormat="1" ht="69">
      <c r="A26" s="40">
        <f t="shared" si="0"/>
        <v>8</v>
      </c>
      <c r="B26" s="22">
        <v>80111600</v>
      </c>
      <c r="C26" s="25" t="s">
        <v>88</v>
      </c>
      <c r="D26" s="23" t="s">
        <v>31</v>
      </c>
      <c r="E26" s="22" t="s">
        <v>192</v>
      </c>
      <c r="F26" s="23" t="s">
        <v>39</v>
      </c>
      <c r="G26" s="22" t="s">
        <v>40</v>
      </c>
      <c r="H26" s="32">
        <v>44896410</v>
      </c>
      <c r="I26" s="29">
        <v>44896410</v>
      </c>
      <c r="J26" s="23" t="s">
        <v>41</v>
      </c>
      <c r="K26" s="23" t="s">
        <v>41</v>
      </c>
      <c r="L26" s="23" t="s">
        <v>42</v>
      </c>
    </row>
    <row r="27" spans="1:12" s="3" customFormat="1" ht="34.5">
      <c r="A27" s="40">
        <f t="shared" si="0"/>
        <v>9</v>
      </c>
      <c r="B27" s="24">
        <v>80111600</v>
      </c>
      <c r="C27" s="25" t="s">
        <v>44</v>
      </c>
      <c r="D27" s="23" t="s">
        <v>31</v>
      </c>
      <c r="E27" s="28" t="s">
        <v>192</v>
      </c>
      <c r="F27" s="23" t="s">
        <v>39</v>
      </c>
      <c r="G27" s="22" t="s">
        <v>40</v>
      </c>
      <c r="H27" s="32">
        <f>270*166283</f>
        <v>44896410</v>
      </c>
      <c r="I27" s="29">
        <f>H27</f>
        <v>44896410</v>
      </c>
      <c r="J27" s="23" t="s">
        <v>41</v>
      </c>
      <c r="K27" s="23" t="s">
        <v>41</v>
      </c>
      <c r="L27" s="23" t="s">
        <v>45</v>
      </c>
    </row>
    <row r="28" spans="1:12" s="3" customFormat="1" ht="34.5">
      <c r="A28" s="40">
        <f t="shared" si="0"/>
        <v>10</v>
      </c>
      <c r="B28" s="24">
        <v>80111600</v>
      </c>
      <c r="C28" s="25" t="s">
        <v>46</v>
      </c>
      <c r="D28" s="23" t="s">
        <v>30</v>
      </c>
      <c r="E28" s="28" t="s">
        <v>67</v>
      </c>
      <c r="F28" s="28" t="s">
        <v>39</v>
      </c>
      <c r="G28" s="56" t="s">
        <v>40</v>
      </c>
      <c r="H28" s="57">
        <f>285*166283</f>
        <v>47390655</v>
      </c>
      <c r="I28" s="29">
        <f>H28</f>
        <v>47390655</v>
      </c>
      <c r="J28" s="23" t="s">
        <v>41</v>
      </c>
      <c r="K28" s="23" t="s">
        <v>41</v>
      </c>
      <c r="L28" s="23" t="s">
        <v>45</v>
      </c>
    </row>
    <row r="29" spans="1:12" s="3" customFormat="1" ht="34.5">
      <c r="A29" s="40">
        <f t="shared" si="0"/>
        <v>11</v>
      </c>
      <c r="B29" s="24">
        <v>80111600</v>
      </c>
      <c r="C29" s="25" t="s">
        <v>47</v>
      </c>
      <c r="D29" s="23" t="s">
        <v>31</v>
      </c>
      <c r="E29" s="23" t="s">
        <v>192</v>
      </c>
      <c r="F29" s="23" t="s">
        <v>39</v>
      </c>
      <c r="G29" s="22" t="s">
        <v>40</v>
      </c>
      <c r="H29" s="32">
        <f>270*166283</f>
        <v>44896410</v>
      </c>
      <c r="I29" s="29">
        <f>H29</f>
        <v>44896410</v>
      </c>
      <c r="J29" s="23" t="s">
        <v>41</v>
      </c>
      <c r="K29" s="23" t="s">
        <v>41</v>
      </c>
      <c r="L29" s="23" t="s">
        <v>45</v>
      </c>
    </row>
    <row r="30" spans="1:12" s="3" customFormat="1" ht="34.5">
      <c r="A30" s="40">
        <f t="shared" si="0"/>
        <v>12</v>
      </c>
      <c r="B30" s="24">
        <v>80111600</v>
      </c>
      <c r="C30" s="25" t="s">
        <v>46</v>
      </c>
      <c r="D30" s="23" t="s">
        <v>31</v>
      </c>
      <c r="E30" s="28" t="s">
        <v>192</v>
      </c>
      <c r="F30" s="28" t="s">
        <v>39</v>
      </c>
      <c r="G30" s="56" t="s">
        <v>40</v>
      </c>
      <c r="H30" s="32">
        <f>270*166283</f>
        <v>44896410</v>
      </c>
      <c r="I30" s="29">
        <f>H30</f>
        <v>44896410</v>
      </c>
      <c r="J30" s="23" t="s">
        <v>41</v>
      </c>
      <c r="K30" s="23" t="s">
        <v>41</v>
      </c>
      <c r="L30" s="23" t="s">
        <v>45</v>
      </c>
    </row>
    <row r="31" spans="1:12" s="3" customFormat="1" ht="34.5">
      <c r="A31" s="40">
        <f t="shared" si="0"/>
        <v>13</v>
      </c>
      <c r="B31" s="24">
        <v>80111600</v>
      </c>
      <c r="C31" s="25" t="s">
        <v>48</v>
      </c>
      <c r="D31" s="23" t="s">
        <v>31</v>
      </c>
      <c r="E31" s="28" t="s">
        <v>192</v>
      </c>
      <c r="F31" s="28" t="s">
        <v>39</v>
      </c>
      <c r="G31" s="56" t="s">
        <v>40</v>
      </c>
      <c r="H31" s="57">
        <f>270*132685</f>
        <v>35824950</v>
      </c>
      <c r="I31" s="29">
        <f>H31</f>
        <v>35824950</v>
      </c>
      <c r="J31" s="23" t="s">
        <v>41</v>
      </c>
      <c r="K31" s="23" t="s">
        <v>41</v>
      </c>
      <c r="L31" s="23" t="s">
        <v>45</v>
      </c>
    </row>
    <row r="32" spans="1:12" s="3" customFormat="1" ht="51.75" customHeight="1">
      <c r="A32" s="40">
        <f t="shared" si="0"/>
        <v>14</v>
      </c>
      <c r="B32" s="24">
        <v>80111600</v>
      </c>
      <c r="C32" s="25" t="s">
        <v>49</v>
      </c>
      <c r="D32" s="23" t="s">
        <v>31</v>
      </c>
      <c r="E32" s="28" t="s">
        <v>192</v>
      </c>
      <c r="F32" s="23" t="s">
        <v>39</v>
      </c>
      <c r="G32" s="22" t="s">
        <v>40</v>
      </c>
      <c r="H32" s="32">
        <f>270*166283</f>
        <v>44896410</v>
      </c>
      <c r="I32" s="29">
        <f>H32</f>
        <v>44896410</v>
      </c>
      <c r="J32" s="23" t="s">
        <v>41</v>
      </c>
      <c r="K32" s="23" t="s">
        <v>41</v>
      </c>
      <c r="L32" s="23" t="s">
        <v>45</v>
      </c>
    </row>
    <row r="33" spans="1:12" s="3" customFormat="1" ht="34.5">
      <c r="A33" s="40">
        <f t="shared" si="0"/>
        <v>15</v>
      </c>
      <c r="B33" s="24">
        <v>80111600</v>
      </c>
      <c r="C33" s="25" t="s">
        <v>50</v>
      </c>
      <c r="D33" s="23" t="s">
        <v>31</v>
      </c>
      <c r="E33" s="28" t="s">
        <v>192</v>
      </c>
      <c r="F33" s="28" t="s">
        <v>39</v>
      </c>
      <c r="G33" s="56" t="s">
        <v>40</v>
      </c>
      <c r="H33" s="57">
        <f>270*132685</f>
        <v>35824950</v>
      </c>
      <c r="I33" s="29">
        <v>28492911</v>
      </c>
      <c r="J33" s="23" t="s">
        <v>41</v>
      </c>
      <c r="K33" s="23" t="s">
        <v>41</v>
      </c>
      <c r="L33" s="23" t="s">
        <v>45</v>
      </c>
    </row>
    <row r="34" spans="1:12" s="3" customFormat="1" ht="64.5" customHeight="1">
      <c r="A34" s="40">
        <f t="shared" si="0"/>
        <v>16</v>
      </c>
      <c r="B34" s="24">
        <v>80111600</v>
      </c>
      <c r="C34" s="25" t="s">
        <v>51</v>
      </c>
      <c r="D34" s="23" t="s">
        <v>31</v>
      </c>
      <c r="E34" s="28" t="s">
        <v>192</v>
      </c>
      <c r="F34" s="23" t="s">
        <v>39</v>
      </c>
      <c r="G34" s="22" t="s">
        <v>40</v>
      </c>
      <c r="H34" s="32">
        <f>270*166283</f>
        <v>44896410</v>
      </c>
      <c r="I34" s="29">
        <f>H34</f>
        <v>44896410</v>
      </c>
      <c r="J34" s="23" t="s">
        <v>41</v>
      </c>
      <c r="K34" s="23" t="s">
        <v>41</v>
      </c>
      <c r="L34" s="23" t="s">
        <v>45</v>
      </c>
    </row>
    <row r="35" spans="1:12" s="3" customFormat="1" ht="54" customHeight="1">
      <c r="A35" s="40">
        <f t="shared" si="0"/>
        <v>17</v>
      </c>
      <c r="B35" s="24">
        <v>80111600</v>
      </c>
      <c r="C35" s="25" t="s">
        <v>52</v>
      </c>
      <c r="D35" s="23" t="s">
        <v>31</v>
      </c>
      <c r="E35" s="28" t="s">
        <v>192</v>
      </c>
      <c r="F35" s="28" t="s">
        <v>39</v>
      </c>
      <c r="G35" s="56" t="s">
        <v>40</v>
      </c>
      <c r="H35" s="57">
        <f>270*132685</f>
        <v>35824950</v>
      </c>
      <c r="I35" s="29">
        <f>H35</f>
        <v>35824950</v>
      </c>
      <c r="J35" s="23" t="s">
        <v>41</v>
      </c>
      <c r="K35" s="23" t="s">
        <v>41</v>
      </c>
      <c r="L35" s="23" t="s">
        <v>45</v>
      </c>
    </row>
    <row r="36" spans="1:12" s="3" customFormat="1" ht="45.75" customHeight="1">
      <c r="A36" s="40">
        <f t="shared" si="0"/>
        <v>18</v>
      </c>
      <c r="B36" s="24">
        <v>80111600</v>
      </c>
      <c r="C36" s="25" t="s">
        <v>53</v>
      </c>
      <c r="D36" s="23" t="s">
        <v>31</v>
      </c>
      <c r="E36" s="28" t="s">
        <v>192</v>
      </c>
      <c r="F36" s="23" t="s">
        <v>39</v>
      </c>
      <c r="G36" s="22" t="s">
        <v>40</v>
      </c>
      <c r="H36" s="32">
        <f>270*89883</f>
        <v>24268410</v>
      </c>
      <c r="I36" s="29">
        <f>H36</f>
        <v>24268410</v>
      </c>
      <c r="J36" s="23" t="s">
        <v>41</v>
      </c>
      <c r="K36" s="23" t="s">
        <v>41</v>
      </c>
      <c r="L36" s="23" t="s">
        <v>45</v>
      </c>
    </row>
    <row r="37" spans="1:12" s="3" customFormat="1" ht="48" customHeight="1">
      <c r="A37" s="40">
        <f t="shared" si="0"/>
        <v>19</v>
      </c>
      <c r="B37" s="24">
        <v>80111600</v>
      </c>
      <c r="C37" s="25" t="s">
        <v>54</v>
      </c>
      <c r="D37" s="23" t="s">
        <v>31</v>
      </c>
      <c r="E37" s="28" t="s">
        <v>192</v>
      </c>
      <c r="F37" s="23" t="s">
        <v>39</v>
      </c>
      <c r="G37" s="22" t="s">
        <v>40</v>
      </c>
      <c r="H37" s="32">
        <f>270*166283</f>
        <v>44896410</v>
      </c>
      <c r="I37" s="29">
        <f>H37</f>
        <v>44896410</v>
      </c>
      <c r="J37" s="23" t="s">
        <v>41</v>
      </c>
      <c r="K37" s="23" t="s">
        <v>41</v>
      </c>
      <c r="L37" s="23" t="s">
        <v>45</v>
      </c>
    </row>
    <row r="38" spans="1:12" s="3" customFormat="1" ht="43.5" customHeight="1">
      <c r="A38" s="40">
        <f t="shared" si="0"/>
        <v>20</v>
      </c>
      <c r="B38" s="24">
        <v>80111600</v>
      </c>
      <c r="C38" s="25" t="s">
        <v>55</v>
      </c>
      <c r="D38" s="23" t="s">
        <v>31</v>
      </c>
      <c r="E38" s="28" t="s">
        <v>192</v>
      </c>
      <c r="F38" s="28" t="s">
        <v>39</v>
      </c>
      <c r="G38" s="56" t="s">
        <v>40</v>
      </c>
      <c r="H38" s="57">
        <f>270*132685</f>
        <v>35824950</v>
      </c>
      <c r="I38" s="29">
        <f>H38</f>
        <v>35824950</v>
      </c>
      <c r="J38" s="23" t="s">
        <v>41</v>
      </c>
      <c r="K38" s="23" t="s">
        <v>41</v>
      </c>
      <c r="L38" s="23" t="s">
        <v>45</v>
      </c>
    </row>
    <row r="39" spans="1:12" s="3" customFormat="1" ht="57" customHeight="1">
      <c r="A39" s="40">
        <f t="shared" si="0"/>
        <v>21</v>
      </c>
      <c r="B39" s="24">
        <v>80111600</v>
      </c>
      <c r="C39" s="25" t="s">
        <v>56</v>
      </c>
      <c r="D39" s="23" t="s">
        <v>31</v>
      </c>
      <c r="E39" s="28" t="s">
        <v>192</v>
      </c>
      <c r="F39" s="28" t="s">
        <v>39</v>
      </c>
      <c r="G39" s="56" t="s">
        <v>40</v>
      </c>
      <c r="H39" s="57">
        <f>270*132685</f>
        <v>35824950</v>
      </c>
      <c r="I39" s="29">
        <f>H39</f>
        <v>35824950</v>
      </c>
      <c r="J39" s="23" t="s">
        <v>41</v>
      </c>
      <c r="K39" s="23" t="s">
        <v>41</v>
      </c>
      <c r="L39" s="23" t="s">
        <v>45</v>
      </c>
    </row>
    <row r="40" spans="1:12" s="3" customFormat="1" ht="34.5">
      <c r="A40" s="40">
        <f t="shared" si="0"/>
        <v>22</v>
      </c>
      <c r="B40" s="24">
        <v>80111600</v>
      </c>
      <c r="C40" s="25" t="s">
        <v>57</v>
      </c>
      <c r="D40" s="23" t="s">
        <v>31</v>
      </c>
      <c r="E40" s="28" t="s">
        <v>192</v>
      </c>
      <c r="F40" s="28" t="s">
        <v>39</v>
      </c>
      <c r="G40" s="56" t="s">
        <v>40</v>
      </c>
      <c r="H40" s="57">
        <f>270*132685</f>
        <v>35824950</v>
      </c>
      <c r="I40" s="29">
        <f>H40</f>
        <v>35824950</v>
      </c>
      <c r="J40" s="23" t="s">
        <v>41</v>
      </c>
      <c r="K40" s="23" t="s">
        <v>41</v>
      </c>
      <c r="L40" s="23" t="s">
        <v>45</v>
      </c>
    </row>
    <row r="41" spans="1:12" s="3" customFormat="1" ht="34.5">
      <c r="A41" s="40">
        <f t="shared" si="0"/>
        <v>23</v>
      </c>
      <c r="B41" s="24">
        <v>80111600</v>
      </c>
      <c r="C41" s="25" t="s">
        <v>58</v>
      </c>
      <c r="D41" s="23" t="s">
        <v>30</v>
      </c>
      <c r="E41" s="28" t="s">
        <v>67</v>
      </c>
      <c r="F41" s="28" t="s">
        <v>39</v>
      </c>
      <c r="G41" s="56" t="s">
        <v>40</v>
      </c>
      <c r="H41" s="58">
        <f>285*215719</f>
        <v>61479915</v>
      </c>
      <c r="I41" s="29">
        <f>H41</f>
        <v>61479915</v>
      </c>
      <c r="J41" s="23" t="s">
        <v>41</v>
      </c>
      <c r="K41" s="23" t="s">
        <v>41</v>
      </c>
      <c r="L41" s="23" t="s">
        <v>45</v>
      </c>
    </row>
    <row r="42" spans="1:12" s="3" customFormat="1" ht="34.5">
      <c r="A42" s="40">
        <f t="shared" si="0"/>
        <v>24</v>
      </c>
      <c r="B42" s="24">
        <v>80111600</v>
      </c>
      <c r="C42" s="25" t="s">
        <v>59</v>
      </c>
      <c r="D42" s="23" t="s">
        <v>31</v>
      </c>
      <c r="E42" s="28" t="s">
        <v>192</v>
      </c>
      <c r="F42" s="23" t="s">
        <v>39</v>
      </c>
      <c r="G42" s="22" t="s">
        <v>40</v>
      </c>
      <c r="H42" s="32">
        <f>270*166283</f>
        <v>44896410</v>
      </c>
      <c r="I42" s="29">
        <f>H42</f>
        <v>44896410</v>
      </c>
      <c r="J42" s="23" t="s">
        <v>41</v>
      </c>
      <c r="K42" s="23" t="s">
        <v>41</v>
      </c>
      <c r="L42" s="23" t="s">
        <v>45</v>
      </c>
    </row>
    <row r="43" spans="1:12" s="3" customFormat="1" ht="34.5">
      <c r="A43" s="40">
        <f t="shared" si="0"/>
        <v>25</v>
      </c>
      <c r="B43" s="24">
        <v>80111600</v>
      </c>
      <c r="C43" s="25" t="s">
        <v>60</v>
      </c>
      <c r="D43" s="23" t="s">
        <v>31</v>
      </c>
      <c r="E43" s="28" t="s">
        <v>192</v>
      </c>
      <c r="F43" s="28" t="s">
        <v>39</v>
      </c>
      <c r="G43" s="56" t="s">
        <v>40</v>
      </c>
      <c r="H43" s="57">
        <f>270*215719</f>
        <v>58244130</v>
      </c>
      <c r="I43" s="29">
        <f>H43</f>
        <v>58244130</v>
      </c>
      <c r="J43" s="23" t="s">
        <v>41</v>
      </c>
      <c r="K43" s="23" t="s">
        <v>41</v>
      </c>
      <c r="L43" s="23" t="s">
        <v>45</v>
      </c>
    </row>
    <row r="44" spans="1:12" s="3" customFormat="1" ht="34.5">
      <c r="A44" s="40">
        <f t="shared" si="0"/>
        <v>26</v>
      </c>
      <c r="B44" s="24">
        <v>80111600</v>
      </c>
      <c r="C44" s="25" t="s">
        <v>89</v>
      </c>
      <c r="D44" s="23" t="s">
        <v>31</v>
      </c>
      <c r="E44" s="28" t="s">
        <v>192</v>
      </c>
      <c r="F44" s="28" t="s">
        <v>39</v>
      </c>
      <c r="G44" s="56" t="s">
        <v>40</v>
      </c>
      <c r="H44" s="57">
        <f>270*215719</f>
        <v>58244130</v>
      </c>
      <c r="I44" s="29">
        <f>H44</f>
        <v>58244130</v>
      </c>
      <c r="J44" s="23" t="s">
        <v>41</v>
      </c>
      <c r="K44" s="23" t="s">
        <v>41</v>
      </c>
      <c r="L44" s="23" t="s">
        <v>45</v>
      </c>
    </row>
    <row r="45" spans="1:12" s="3" customFormat="1" ht="34.5">
      <c r="A45" s="40">
        <f t="shared" si="0"/>
        <v>27</v>
      </c>
      <c r="B45" s="24">
        <v>80111600</v>
      </c>
      <c r="C45" s="25" t="s">
        <v>61</v>
      </c>
      <c r="D45" s="23" t="s">
        <v>31</v>
      </c>
      <c r="E45" s="28" t="s">
        <v>192</v>
      </c>
      <c r="F45" s="28" t="s">
        <v>39</v>
      </c>
      <c r="G45" s="56" t="s">
        <v>40</v>
      </c>
      <c r="H45" s="32">
        <f>270*166283</f>
        <v>44896410</v>
      </c>
      <c r="I45" s="29">
        <f>H45</f>
        <v>44896410</v>
      </c>
      <c r="J45" s="23" t="s">
        <v>41</v>
      </c>
      <c r="K45" s="23" t="s">
        <v>41</v>
      </c>
      <c r="L45" s="23" t="s">
        <v>45</v>
      </c>
    </row>
    <row r="46" spans="1:12" s="3" customFormat="1" ht="50.25" customHeight="1">
      <c r="A46" s="40">
        <f t="shared" si="0"/>
        <v>28</v>
      </c>
      <c r="B46" s="24">
        <v>80111600</v>
      </c>
      <c r="C46" s="25" t="s">
        <v>62</v>
      </c>
      <c r="D46" s="23" t="s">
        <v>30</v>
      </c>
      <c r="E46" s="28" t="s">
        <v>67</v>
      </c>
      <c r="F46" s="28" t="s">
        <v>39</v>
      </c>
      <c r="G46" s="56" t="s">
        <v>40</v>
      </c>
      <c r="H46" s="58">
        <f>285*215719</f>
        <v>61479915</v>
      </c>
      <c r="I46" s="29">
        <f>H46</f>
        <v>61479915</v>
      </c>
      <c r="J46" s="23" t="s">
        <v>41</v>
      </c>
      <c r="K46" s="23" t="s">
        <v>41</v>
      </c>
      <c r="L46" s="23" t="s">
        <v>45</v>
      </c>
    </row>
    <row r="47" spans="1:12" s="3" customFormat="1" ht="34.5">
      <c r="A47" s="40">
        <f t="shared" si="0"/>
        <v>29</v>
      </c>
      <c r="B47" s="24">
        <v>80111600</v>
      </c>
      <c r="C47" s="25" t="s">
        <v>63</v>
      </c>
      <c r="D47" s="23" t="s">
        <v>31</v>
      </c>
      <c r="E47" s="28" t="s">
        <v>192</v>
      </c>
      <c r="F47" s="23" t="s">
        <v>39</v>
      </c>
      <c r="G47" s="22" t="s">
        <v>40</v>
      </c>
      <c r="H47" s="32">
        <f>270*89883</f>
        <v>24268410</v>
      </c>
      <c r="I47" s="29">
        <f>H47</f>
        <v>24268410</v>
      </c>
      <c r="J47" s="23" t="s">
        <v>41</v>
      </c>
      <c r="K47" s="23" t="s">
        <v>41</v>
      </c>
      <c r="L47" s="23" t="s">
        <v>45</v>
      </c>
    </row>
    <row r="48" spans="1:12" s="3" customFormat="1" ht="34.5">
      <c r="A48" s="40">
        <f t="shared" si="0"/>
        <v>30</v>
      </c>
      <c r="B48" s="24">
        <v>80111600</v>
      </c>
      <c r="C48" s="25" t="s">
        <v>90</v>
      </c>
      <c r="D48" s="23" t="s">
        <v>31</v>
      </c>
      <c r="E48" s="28" t="s">
        <v>192</v>
      </c>
      <c r="F48" s="23" t="s">
        <v>39</v>
      </c>
      <c r="G48" s="22" t="s">
        <v>40</v>
      </c>
      <c r="H48" s="32">
        <f>270*166283</f>
        <v>44896410</v>
      </c>
      <c r="I48" s="29">
        <f>H48</f>
        <v>44896410</v>
      </c>
      <c r="J48" s="23" t="s">
        <v>41</v>
      </c>
      <c r="K48" s="23" t="s">
        <v>41</v>
      </c>
      <c r="L48" s="23" t="s">
        <v>45</v>
      </c>
    </row>
    <row r="49" spans="1:12" s="3" customFormat="1" ht="34.5">
      <c r="A49" s="40">
        <f t="shared" si="0"/>
        <v>31</v>
      </c>
      <c r="B49" s="24">
        <v>80111600</v>
      </c>
      <c r="C49" s="25" t="s">
        <v>91</v>
      </c>
      <c r="D49" s="23" t="s">
        <v>31</v>
      </c>
      <c r="E49" s="28" t="s">
        <v>192</v>
      </c>
      <c r="F49" s="28" t="s">
        <v>39</v>
      </c>
      <c r="G49" s="56" t="s">
        <v>40</v>
      </c>
      <c r="H49" s="32">
        <f>270*89883</f>
        <v>24268410</v>
      </c>
      <c r="I49" s="29">
        <f>H49</f>
        <v>24268410</v>
      </c>
      <c r="J49" s="23" t="s">
        <v>41</v>
      </c>
      <c r="K49" s="23" t="s">
        <v>41</v>
      </c>
      <c r="L49" s="23" t="s">
        <v>45</v>
      </c>
    </row>
    <row r="50" spans="1:12" s="3" customFormat="1" ht="45.75" customHeight="1">
      <c r="A50" s="40">
        <f t="shared" si="0"/>
        <v>32</v>
      </c>
      <c r="B50" s="24">
        <v>80111600</v>
      </c>
      <c r="C50" s="25" t="s">
        <v>64</v>
      </c>
      <c r="D50" s="23" t="s">
        <v>31</v>
      </c>
      <c r="E50" s="28" t="s">
        <v>192</v>
      </c>
      <c r="F50" s="23" t="s">
        <v>39</v>
      </c>
      <c r="G50" s="22" t="s">
        <v>40</v>
      </c>
      <c r="H50" s="32">
        <f>270*166283</f>
        <v>44896410</v>
      </c>
      <c r="I50" s="29">
        <f>H50</f>
        <v>44896410</v>
      </c>
      <c r="J50" s="23" t="s">
        <v>41</v>
      </c>
      <c r="K50" s="23" t="s">
        <v>41</v>
      </c>
      <c r="L50" s="23" t="s">
        <v>45</v>
      </c>
    </row>
    <row r="51" spans="1:12" s="3" customFormat="1" ht="34.5">
      <c r="A51" s="40">
        <f t="shared" si="0"/>
        <v>33</v>
      </c>
      <c r="B51" s="24">
        <v>80111600</v>
      </c>
      <c r="C51" s="25" t="s">
        <v>65</v>
      </c>
      <c r="D51" s="23" t="s">
        <v>31</v>
      </c>
      <c r="E51" s="28" t="s">
        <v>192</v>
      </c>
      <c r="F51" s="23" t="s">
        <v>39</v>
      </c>
      <c r="G51" s="22" t="s">
        <v>40</v>
      </c>
      <c r="H51" s="32">
        <f>270*166283</f>
        <v>44896410</v>
      </c>
      <c r="I51" s="29">
        <f>H51</f>
        <v>44896410</v>
      </c>
      <c r="J51" s="23" t="s">
        <v>41</v>
      </c>
      <c r="K51" s="23" t="s">
        <v>41</v>
      </c>
      <c r="L51" s="23" t="s">
        <v>45</v>
      </c>
    </row>
    <row r="52" spans="1:12" s="3" customFormat="1" ht="34.5">
      <c r="A52" s="40">
        <f t="shared" si="0"/>
        <v>34</v>
      </c>
      <c r="B52" s="24">
        <v>80111600</v>
      </c>
      <c r="C52" s="25" t="s">
        <v>92</v>
      </c>
      <c r="D52" s="23" t="s">
        <v>31</v>
      </c>
      <c r="E52" s="28" t="s">
        <v>192</v>
      </c>
      <c r="F52" s="28" t="s">
        <v>39</v>
      </c>
      <c r="G52" s="56" t="s">
        <v>40</v>
      </c>
      <c r="H52" s="32">
        <f>270*89883</f>
        <v>24268410</v>
      </c>
      <c r="I52" s="29">
        <f>H52</f>
        <v>24268410</v>
      </c>
      <c r="J52" s="23" t="s">
        <v>41</v>
      </c>
      <c r="K52" s="23" t="s">
        <v>41</v>
      </c>
      <c r="L52" s="23" t="s">
        <v>45</v>
      </c>
    </row>
    <row r="53" spans="1:12" s="3" customFormat="1" ht="34.5">
      <c r="A53" s="40">
        <f t="shared" si="0"/>
        <v>35</v>
      </c>
      <c r="B53" s="24">
        <v>80111600</v>
      </c>
      <c r="C53" s="25" t="s">
        <v>93</v>
      </c>
      <c r="D53" s="23" t="s">
        <v>31</v>
      </c>
      <c r="E53" s="28" t="s">
        <v>192</v>
      </c>
      <c r="F53" s="23" t="s">
        <v>39</v>
      </c>
      <c r="G53" s="22" t="s">
        <v>40</v>
      </c>
      <c r="H53" s="32">
        <f>270*166283</f>
        <v>44896410</v>
      </c>
      <c r="I53" s="29">
        <f aca="true" t="shared" si="1" ref="I53:I64">H53</f>
        <v>44896410</v>
      </c>
      <c r="J53" s="23" t="s">
        <v>41</v>
      </c>
      <c r="K53" s="23" t="s">
        <v>41</v>
      </c>
      <c r="L53" s="23" t="s">
        <v>45</v>
      </c>
    </row>
    <row r="54" spans="1:12" s="3" customFormat="1" ht="34.5">
      <c r="A54" s="40">
        <f t="shared" si="0"/>
        <v>36</v>
      </c>
      <c r="B54" s="24">
        <v>80111600</v>
      </c>
      <c r="C54" s="25" t="s">
        <v>94</v>
      </c>
      <c r="D54" s="23" t="s">
        <v>31</v>
      </c>
      <c r="E54" s="28" t="s">
        <v>192</v>
      </c>
      <c r="F54" s="23" t="s">
        <v>39</v>
      </c>
      <c r="G54" s="22" t="s">
        <v>40</v>
      </c>
      <c r="H54" s="32">
        <f>270*166283</f>
        <v>44896410</v>
      </c>
      <c r="I54" s="29">
        <f t="shared" si="1"/>
        <v>44896410</v>
      </c>
      <c r="J54" s="23" t="s">
        <v>41</v>
      </c>
      <c r="K54" s="23" t="s">
        <v>41</v>
      </c>
      <c r="L54" s="23" t="s">
        <v>45</v>
      </c>
    </row>
    <row r="55" spans="1:12" s="3" customFormat="1" ht="34.5">
      <c r="A55" s="40">
        <f t="shared" si="0"/>
        <v>37</v>
      </c>
      <c r="B55" s="24">
        <v>80111600</v>
      </c>
      <c r="C55" s="25" t="s">
        <v>95</v>
      </c>
      <c r="D55" s="23" t="s">
        <v>31</v>
      </c>
      <c r="E55" s="23" t="s">
        <v>192</v>
      </c>
      <c r="F55" s="23" t="s">
        <v>39</v>
      </c>
      <c r="G55" s="22" t="s">
        <v>40</v>
      </c>
      <c r="H55" s="32">
        <f>270*166283</f>
        <v>44896410</v>
      </c>
      <c r="I55" s="29">
        <f t="shared" si="1"/>
        <v>44896410</v>
      </c>
      <c r="J55" s="23" t="s">
        <v>41</v>
      </c>
      <c r="K55" s="23" t="s">
        <v>41</v>
      </c>
      <c r="L55" s="23" t="s">
        <v>45</v>
      </c>
    </row>
    <row r="56" spans="1:12" s="3" customFormat="1" ht="34.5">
      <c r="A56" s="40">
        <f t="shared" si="0"/>
        <v>38</v>
      </c>
      <c r="B56" s="24">
        <v>80111600</v>
      </c>
      <c r="C56" s="25" t="s">
        <v>96</v>
      </c>
      <c r="D56" s="23" t="s">
        <v>31</v>
      </c>
      <c r="E56" s="28" t="s">
        <v>192</v>
      </c>
      <c r="F56" s="23" t="s">
        <v>39</v>
      </c>
      <c r="G56" s="22" t="s">
        <v>40</v>
      </c>
      <c r="H56" s="32">
        <f>270*166283</f>
        <v>44896410</v>
      </c>
      <c r="I56" s="29">
        <f t="shared" si="1"/>
        <v>44896410</v>
      </c>
      <c r="J56" s="23" t="s">
        <v>41</v>
      </c>
      <c r="K56" s="23" t="s">
        <v>41</v>
      </c>
      <c r="L56" s="23" t="s">
        <v>45</v>
      </c>
    </row>
    <row r="57" spans="1:12" s="3" customFormat="1" ht="34.5">
      <c r="A57" s="40">
        <f t="shared" si="0"/>
        <v>39</v>
      </c>
      <c r="B57" s="24">
        <v>80111600</v>
      </c>
      <c r="C57" s="25" t="s">
        <v>97</v>
      </c>
      <c r="D57" s="23" t="s">
        <v>31</v>
      </c>
      <c r="E57" s="28" t="s">
        <v>192</v>
      </c>
      <c r="F57" s="23" t="s">
        <v>39</v>
      </c>
      <c r="G57" s="22" t="s">
        <v>40</v>
      </c>
      <c r="H57" s="32">
        <f>270*166283</f>
        <v>44896410</v>
      </c>
      <c r="I57" s="29">
        <f t="shared" si="1"/>
        <v>44896410</v>
      </c>
      <c r="J57" s="23" t="s">
        <v>41</v>
      </c>
      <c r="K57" s="23" t="s">
        <v>41</v>
      </c>
      <c r="L57" s="23" t="s">
        <v>45</v>
      </c>
    </row>
    <row r="58" spans="1:12" s="3" customFormat="1" ht="34.5">
      <c r="A58" s="40">
        <f t="shared" si="0"/>
        <v>40</v>
      </c>
      <c r="B58" s="24">
        <v>80111600</v>
      </c>
      <c r="C58" s="25" t="s">
        <v>98</v>
      </c>
      <c r="D58" s="23" t="s">
        <v>31</v>
      </c>
      <c r="E58" s="28" t="s">
        <v>192</v>
      </c>
      <c r="F58" s="23" t="s">
        <v>39</v>
      </c>
      <c r="G58" s="22" t="s">
        <v>40</v>
      </c>
      <c r="H58" s="32">
        <f>270*166283</f>
        <v>44896410</v>
      </c>
      <c r="I58" s="29">
        <f t="shared" si="1"/>
        <v>44896410</v>
      </c>
      <c r="J58" s="23" t="s">
        <v>41</v>
      </c>
      <c r="K58" s="23" t="s">
        <v>41</v>
      </c>
      <c r="L58" s="23" t="s">
        <v>45</v>
      </c>
    </row>
    <row r="59" spans="1:12" s="3" customFormat="1" ht="34.5">
      <c r="A59" s="40">
        <f t="shared" si="0"/>
        <v>41</v>
      </c>
      <c r="B59" s="24">
        <v>80111600</v>
      </c>
      <c r="C59" s="25" t="s">
        <v>99</v>
      </c>
      <c r="D59" s="23" t="s">
        <v>31</v>
      </c>
      <c r="E59" s="28" t="s">
        <v>192</v>
      </c>
      <c r="F59" s="23" t="s">
        <v>39</v>
      </c>
      <c r="G59" s="22" t="s">
        <v>40</v>
      </c>
      <c r="H59" s="32">
        <f>270*166283</f>
        <v>44896410</v>
      </c>
      <c r="I59" s="29">
        <f t="shared" si="1"/>
        <v>44896410</v>
      </c>
      <c r="J59" s="23" t="s">
        <v>41</v>
      </c>
      <c r="K59" s="23" t="s">
        <v>41</v>
      </c>
      <c r="L59" s="23" t="s">
        <v>45</v>
      </c>
    </row>
    <row r="60" spans="1:12" s="3" customFormat="1" ht="34.5">
      <c r="A60" s="40">
        <f t="shared" si="0"/>
        <v>42</v>
      </c>
      <c r="B60" s="24">
        <v>80111600</v>
      </c>
      <c r="C60" s="25" t="s">
        <v>100</v>
      </c>
      <c r="D60" s="23" t="s">
        <v>31</v>
      </c>
      <c r="E60" s="28" t="s">
        <v>192</v>
      </c>
      <c r="F60" s="23" t="s">
        <v>39</v>
      </c>
      <c r="G60" s="22" t="s">
        <v>40</v>
      </c>
      <c r="H60" s="32">
        <f>270*166283</f>
        <v>44896410</v>
      </c>
      <c r="I60" s="29">
        <f t="shared" si="1"/>
        <v>44896410</v>
      </c>
      <c r="J60" s="23" t="s">
        <v>41</v>
      </c>
      <c r="K60" s="23" t="s">
        <v>41</v>
      </c>
      <c r="L60" s="23" t="s">
        <v>45</v>
      </c>
    </row>
    <row r="61" spans="1:12" s="3" customFormat="1" ht="34.5">
      <c r="A61" s="40">
        <f t="shared" si="0"/>
        <v>43</v>
      </c>
      <c r="B61" s="24">
        <v>80111600</v>
      </c>
      <c r="C61" s="25" t="s">
        <v>101</v>
      </c>
      <c r="D61" s="23" t="s">
        <v>31</v>
      </c>
      <c r="E61" s="28" t="s">
        <v>192</v>
      </c>
      <c r="F61" s="23" t="s">
        <v>39</v>
      </c>
      <c r="G61" s="22" t="s">
        <v>40</v>
      </c>
      <c r="H61" s="32">
        <f>270*166283</f>
        <v>44896410</v>
      </c>
      <c r="I61" s="29">
        <f t="shared" si="1"/>
        <v>44896410</v>
      </c>
      <c r="J61" s="23" t="s">
        <v>41</v>
      </c>
      <c r="K61" s="23" t="s">
        <v>41</v>
      </c>
      <c r="L61" s="23" t="s">
        <v>45</v>
      </c>
    </row>
    <row r="62" spans="1:12" s="3" customFormat="1" ht="34.5">
      <c r="A62" s="40">
        <f t="shared" si="0"/>
        <v>44</v>
      </c>
      <c r="B62" s="24">
        <v>80111600</v>
      </c>
      <c r="C62" s="25" t="s">
        <v>102</v>
      </c>
      <c r="D62" s="23" t="s">
        <v>31</v>
      </c>
      <c r="E62" s="28" t="s">
        <v>192</v>
      </c>
      <c r="F62" s="23" t="s">
        <v>39</v>
      </c>
      <c r="G62" s="22" t="s">
        <v>40</v>
      </c>
      <c r="H62" s="32">
        <f>270*166283</f>
        <v>44896410</v>
      </c>
      <c r="I62" s="29">
        <f t="shared" si="1"/>
        <v>44896410</v>
      </c>
      <c r="J62" s="23" t="s">
        <v>41</v>
      </c>
      <c r="K62" s="23" t="s">
        <v>41</v>
      </c>
      <c r="L62" s="23" t="s">
        <v>45</v>
      </c>
    </row>
    <row r="63" spans="1:12" s="3" customFormat="1" ht="34.5">
      <c r="A63" s="40">
        <f t="shared" si="0"/>
        <v>45</v>
      </c>
      <c r="B63" s="24">
        <v>80111600</v>
      </c>
      <c r="C63" s="25" t="s">
        <v>103</v>
      </c>
      <c r="D63" s="23" t="s">
        <v>31</v>
      </c>
      <c r="E63" s="28" t="s">
        <v>192</v>
      </c>
      <c r="F63" s="23" t="s">
        <v>39</v>
      </c>
      <c r="G63" s="22" t="s">
        <v>40</v>
      </c>
      <c r="H63" s="32">
        <f>270*166283</f>
        <v>44896410</v>
      </c>
      <c r="I63" s="29">
        <f t="shared" si="1"/>
        <v>44896410</v>
      </c>
      <c r="J63" s="23" t="s">
        <v>41</v>
      </c>
      <c r="K63" s="23" t="s">
        <v>41</v>
      </c>
      <c r="L63" s="23" t="s">
        <v>45</v>
      </c>
    </row>
    <row r="64" spans="1:12" s="3" customFormat="1" ht="34.5">
      <c r="A64" s="40">
        <f t="shared" si="0"/>
        <v>46</v>
      </c>
      <c r="B64" s="24">
        <v>80111600</v>
      </c>
      <c r="C64" s="25" t="s">
        <v>104</v>
      </c>
      <c r="D64" s="23" t="s">
        <v>31</v>
      </c>
      <c r="E64" s="28" t="s">
        <v>192</v>
      </c>
      <c r="F64" s="23" t="s">
        <v>39</v>
      </c>
      <c r="G64" s="22" t="s">
        <v>40</v>
      </c>
      <c r="H64" s="32">
        <f>270*166283</f>
        <v>44896410</v>
      </c>
      <c r="I64" s="29">
        <f t="shared" si="1"/>
        <v>44896410</v>
      </c>
      <c r="J64" s="23" t="s">
        <v>41</v>
      </c>
      <c r="K64" s="23" t="s">
        <v>41</v>
      </c>
      <c r="L64" s="23" t="s">
        <v>45</v>
      </c>
    </row>
    <row r="65" spans="1:12" s="3" customFormat="1" ht="34.5">
      <c r="A65" s="40">
        <f t="shared" si="0"/>
        <v>47</v>
      </c>
      <c r="B65" s="24">
        <v>80111600</v>
      </c>
      <c r="C65" s="25" t="s">
        <v>34</v>
      </c>
      <c r="D65" s="23" t="s">
        <v>31</v>
      </c>
      <c r="E65" s="28" t="s">
        <v>192</v>
      </c>
      <c r="F65" s="23" t="s">
        <v>39</v>
      </c>
      <c r="G65" s="22" t="s">
        <v>40</v>
      </c>
      <c r="H65" s="32">
        <f>270*166283</f>
        <v>44896410</v>
      </c>
      <c r="I65" s="29">
        <f>H65</f>
        <v>44896410</v>
      </c>
      <c r="J65" s="23" t="s">
        <v>41</v>
      </c>
      <c r="K65" s="23" t="s">
        <v>41</v>
      </c>
      <c r="L65" s="23" t="s">
        <v>45</v>
      </c>
    </row>
    <row r="66" spans="1:12" s="3" customFormat="1" ht="34.5">
      <c r="A66" s="40">
        <f t="shared" si="0"/>
        <v>48</v>
      </c>
      <c r="B66" s="24">
        <v>80111600</v>
      </c>
      <c r="C66" s="25" t="s">
        <v>122</v>
      </c>
      <c r="D66" s="23" t="s">
        <v>30</v>
      </c>
      <c r="E66" s="28" t="s">
        <v>67</v>
      </c>
      <c r="F66" s="28" t="s">
        <v>39</v>
      </c>
      <c r="G66" s="56" t="s">
        <v>40</v>
      </c>
      <c r="H66" s="32">
        <f>215719*285</f>
        <v>61479915</v>
      </c>
      <c r="I66" s="29">
        <f>H66</f>
        <v>61479915</v>
      </c>
      <c r="J66" s="23" t="s">
        <v>41</v>
      </c>
      <c r="K66" s="23" t="s">
        <v>41</v>
      </c>
      <c r="L66" s="23" t="s">
        <v>45</v>
      </c>
    </row>
    <row r="67" spans="1:12" s="3" customFormat="1" ht="34.5">
      <c r="A67" s="40">
        <f t="shared" si="0"/>
        <v>49</v>
      </c>
      <c r="B67" s="24">
        <v>93151611</v>
      </c>
      <c r="C67" s="25" t="s">
        <v>105</v>
      </c>
      <c r="D67" s="23" t="s">
        <v>30</v>
      </c>
      <c r="E67" s="23" t="s">
        <v>43</v>
      </c>
      <c r="F67" s="23" t="s">
        <v>66</v>
      </c>
      <c r="G67" s="23" t="s">
        <v>37</v>
      </c>
      <c r="H67" s="32">
        <v>4313108483</v>
      </c>
      <c r="I67" s="29">
        <v>4313108483</v>
      </c>
      <c r="J67" s="23" t="s">
        <v>41</v>
      </c>
      <c r="K67" s="23" t="s">
        <v>41</v>
      </c>
      <c r="L67" s="23" t="s">
        <v>45</v>
      </c>
    </row>
    <row r="68" spans="1:12" s="3" customFormat="1" ht="45" customHeight="1">
      <c r="A68" s="40">
        <f t="shared" si="0"/>
        <v>50</v>
      </c>
      <c r="B68" s="23">
        <v>80111600</v>
      </c>
      <c r="C68" s="26" t="s">
        <v>68</v>
      </c>
      <c r="D68" s="23" t="s">
        <v>31</v>
      </c>
      <c r="E68" s="23" t="s">
        <v>192</v>
      </c>
      <c r="F68" s="23" t="s">
        <v>39</v>
      </c>
      <c r="G68" s="22" t="s">
        <v>40</v>
      </c>
      <c r="H68" s="32">
        <v>32088231</v>
      </c>
      <c r="I68" s="29">
        <f>H68</f>
        <v>32088231</v>
      </c>
      <c r="J68" s="23" t="s">
        <v>41</v>
      </c>
      <c r="K68" s="23" t="s">
        <v>41</v>
      </c>
      <c r="L68" s="23" t="s">
        <v>346</v>
      </c>
    </row>
    <row r="69" spans="1:12" s="3" customFormat="1" ht="51.75" customHeight="1">
      <c r="A69" s="40">
        <f t="shared" si="0"/>
        <v>51</v>
      </c>
      <c r="B69" s="23">
        <v>80111600</v>
      </c>
      <c r="C69" s="26" t="s">
        <v>69</v>
      </c>
      <c r="D69" s="23" t="s">
        <v>31</v>
      </c>
      <c r="E69" s="23" t="s">
        <v>192</v>
      </c>
      <c r="F69" s="23" t="s">
        <v>39</v>
      </c>
      <c r="G69" s="22" t="s">
        <v>40</v>
      </c>
      <c r="H69" s="32">
        <v>32088231</v>
      </c>
      <c r="I69" s="29">
        <f aca="true" t="shared" si="2" ref="I69:I82">H69</f>
        <v>32088231</v>
      </c>
      <c r="J69" s="23" t="s">
        <v>41</v>
      </c>
      <c r="K69" s="23" t="s">
        <v>41</v>
      </c>
      <c r="L69" s="23" t="s">
        <v>346</v>
      </c>
    </row>
    <row r="70" spans="1:12" s="3" customFormat="1" ht="48" customHeight="1">
      <c r="A70" s="40">
        <f t="shared" si="0"/>
        <v>52</v>
      </c>
      <c r="B70" s="23">
        <v>80111600</v>
      </c>
      <c r="C70" s="26" t="s">
        <v>70</v>
      </c>
      <c r="D70" s="23" t="s">
        <v>31</v>
      </c>
      <c r="E70" s="23" t="s">
        <v>192</v>
      </c>
      <c r="F70" s="23" t="s">
        <v>39</v>
      </c>
      <c r="G70" s="22" t="s">
        <v>40</v>
      </c>
      <c r="H70" s="32">
        <v>32088231</v>
      </c>
      <c r="I70" s="29">
        <f t="shared" si="2"/>
        <v>32088231</v>
      </c>
      <c r="J70" s="23" t="s">
        <v>41</v>
      </c>
      <c r="K70" s="23" t="s">
        <v>41</v>
      </c>
      <c r="L70" s="23" t="s">
        <v>346</v>
      </c>
    </row>
    <row r="71" spans="1:12" s="3" customFormat="1" ht="48" customHeight="1">
      <c r="A71" s="40">
        <f t="shared" si="0"/>
        <v>53</v>
      </c>
      <c r="B71" s="23">
        <v>80111600</v>
      </c>
      <c r="C71" s="26" t="s">
        <v>71</v>
      </c>
      <c r="D71" s="23" t="s">
        <v>31</v>
      </c>
      <c r="E71" s="23" t="s">
        <v>192</v>
      </c>
      <c r="F71" s="23" t="s">
        <v>39</v>
      </c>
      <c r="G71" s="22" t="s">
        <v>40</v>
      </c>
      <c r="H71" s="32">
        <v>32088231</v>
      </c>
      <c r="I71" s="29">
        <f t="shared" si="2"/>
        <v>32088231</v>
      </c>
      <c r="J71" s="23" t="s">
        <v>41</v>
      </c>
      <c r="K71" s="23" t="s">
        <v>41</v>
      </c>
      <c r="L71" s="23" t="s">
        <v>346</v>
      </c>
    </row>
    <row r="72" spans="1:12" s="3" customFormat="1" ht="35.25" customHeight="1">
      <c r="A72" s="40">
        <f t="shared" si="0"/>
        <v>54</v>
      </c>
      <c r="B72" s="23">
        <v>80111600</v>
      </c>
      <c r="C72" s="26" t="s">
        <v>72</v>
      </c>
      <c r="D72" s="23" t="s">
        <v>31</v>
      </c>
      <c r="E72" s="23" t="s">
        <v>347</v>
      </c>
      <c r="F72" s="23" t="s">
        <v>39</v>
      </c>
      <c r="G72" s="22" t="s">
        <v>40</v>
      </c>
      <c r="H72" s="32">
        <v>33834675</v>
      </c>
      <c r="I72" s="29">
        <f t="shared" si="2"/>
        <v>33834675</v>
      </c>
      <c r="J72" s="23" t="s">
        <v>41</v>
      </c>
      <c r="K72" s="23" t="s">
        <v>41</v>
      </c>
      <c r="L72" s="23" t="s">
        <v>346</v>
      </c>
    </row>
    <row r="73" spans="1:12" s="3" customFormat="1" ht="45" customHeight="1">
      <c r="A73" s="40">
        <f t="shared" si="0"/>
        <v>55</v>
      </c>
      <c r="B73" s="23">
        <v>80111600</v>
      </c>
      <c r="C73" s="26" t="s">
        <v>73</v>
      </c>
      <c r="D73" s="23" t="s">
        <v>31</v>
      </c>
      <c r="E73" s="23" t="s">
        <v>347</v>
      </c>
      <c r="F73" s="23" t="s">
        <v>39</v>
      </c>
      <c r="G73" s="22" t="s">
        <v>40</v>
      </c>
      <c r="H73" s="32">
        <v>33834675</v>
      </c>
      <c r="I73" s="29">
        <f t="shared" si="2"/>
        <v>33834675</v>
      </c>
      <c r="J73" s="23" t="s">
        <v>41</v>
      </c>
      <c r="K73" s="23" t="s">
        <v>41</v>
      </c>
      <c r="L73" s="23" t="s">
        <v>346</v>
      </c>
    </row>
    <row r="74" spans="1:12" s="3" customFormat="1" ht="36" customHeight="1">
      <c r="A74" s="40">
        <f t="shared" si="0"/>
        <v>56</v>
      </c>
      <c r="B74" s="23">
        <v>80111600</v>
      </c>
      <c r="C74" s="26" t="s">
        <v>74</v>
      </c>
      <c r="D74" s="23" t="s">
        <v>31</v>
      </c>
      <c r="E74" s="23" t="s">
        <v>347</v>
      </c>
      <c r="F74" s="23" t="s">
        <v>39</v>
      </c>
      <c r="G74" s="22" t="s">
        <v>40</v>
      </c>
      <c r="H74" s="32">
        <v>33834675</v>
      </c>
      <c r="I74" s="29">
        <f t="shared" si="2"/>
        <v>33834675</v>
      </c>
      <c r="J74" s="23" t="s">
        <v>41</v>
      </c>
      <c r="K74" s="23" t="s">
        <v>41</v>
      </c>
      <c r="L74" s="23" t="s">
        <v>346</v>
      </c>
    </row>
    <row r="75" spans="1:12" s="3" customFormat="1" ht="29.25" customHeight="1">
      <c r="A75" s="40">
        <f t="shared" si="0"/>
        <v>57</v>
      </c>
      <c r="B75" s="23">
        <v>80111600</v>
      </c>
      <c r="C75" s="26" t="s">
        <v>75</v>
      </c>
      <c r="D75" s="27" t="s">
        <v>32</v>
      </c>
      <c r="E75" s="23" t="s">
        <v>195</v>
      </c>
      <c r="F75" s="23" t="s">
        <v>39</v>
      </c>
      <c r="G75" s="22" t="s">
        <v>40</v>
      </c>
      <c r="H75" s="32">
        <f>44896410*240/270</f>
        <v>39907920</v>
      </c>
      <c r="I75" s="29">
        <f t="shared" si="2"/>
        <v>39907920</v>
      </c>
      <c r="J75" s="23" t="s">
        <v>41</v>
      </c>
      <c r="K75" s="23" t="s">
        <v>41</v>
      </c>
      <c r="L75" s="23" t="s">
        <v>346</v>
      </c>
    </row>
    <row r="76" spans="1:12" s="3" customFormat="1" ht="42" customHeight="1">
      <c r="A76" s="40">
        <f t="shared" si="0"/>
        <v>58</v>
      </c>
      <c r="B76" s="23">
        <v>80111600</v>
      </c>
      <c r="C76" s="26" t="s">
        <v>76</v>
      </c>
      <c r="D76" s="27" t="s">
        <v>32</v>
      </c>
      <c r="E76" s="23" t="s">
        <v>195</v>
      </c>
      <c r="F76" s="23" t="s">
        <v>39</v>
      </c>
      <c r="G76" s="22" t="s">
        <v>40</v>
      </c>
      <c r="H76" s="32">
        <f>44896410*240/270</f>
        <v>39907920</v>
      </c>
      <c r="I76" s="29">
        <f t="shared" si="2"/>
        <v>39907920</v>
      </c>
      <c r="J76" s="23" t="s">
        <v>41</v>
      </c>
      <c r="K76" s="23" t="s">
        <v>41</v>
      </c>
      <c r="L76" s="23" t="s">
        <v>346</v>
      </c>
    </row>
    <row r="77" spans="1:12" s="3" customFormat="1" ht="52.5" customHeight="1">
      <c r="A77" s="40">
        <f t="shared" si="0"/>
        <v>59</v>
      </c>
      <c r="B77" s="23">
        <v>80111600</v>
      </c>
      <c r="C77" s="26" t="s">
        <v>77</v>
      </c>
      <c r="D77" s="27" t="s">
        <v>32</v>
      </c>
      <c r="E77" s="23" t="s">
        <v>195</v>
      </c>
      <c r="F77" s="23" t="s">
        <v>39</v>
      </c>
      <c r="G77" s="22" t="s">
        <v>40</v>
      </c>
      <c r="H77" s="32">
        <f>44896410*240/270</f>
        <v>39907920</v>
      </c>
      <c r="I77" s="29">
        <f t="shared" si="2"/>
        <v>39907920</v>
      </c>
      <c r="J77" s="23" t="s">
        <v>41</v>
      </c>
      <c r="K77" s="23" t="s">
        <v>41</v>
      </c>
      <c r="L77" s="23" t="s">
        <v>346</v>
      </c>
    </row>
    <row r="78" spans="1:12" s="3" customFormat="1" ht="36.75" customHeight="1">
      <c r="A78" s="40">
        <f t="shared" si="0"/>
        <v>60</v>
      </c>
      <c r="B78" s="23">
        <v>80111600</v>
      </c>
      <c r="C78" s="26" t="s">
        <v>78</v>
      </c>
      <c r="D78" s="23" t="s">
        <v>31</v>
      </c>
      <c r="E78" s="23" t="s">
        <v>348</v>
      </c>
      <c r="F78" s="23" t="s">
        <v>39</v>
      </c>
      <c r="G78" s="22" t="s">
        <v>40</v>
      </c>
      <c r="H78" s="32">
        <v>33834675</v>
      </c>
      <c r="I78" s="29">
        <f t="shared" si="2"/>
        <v>33834675</v>
      </c>
      <c r="J78" s="23" t="s">
        <v>41</v>
      </c>
      <c r="K78" s="23" t="s">
        <v>41</v>
      </c>
      <c r="L78" s="23" t="s">
        <v>346</v>
      </c>
    </row>
    <row r="79" spans="1:12" s="3" customFormat="1" ht="36.75" customHeight="1">
      <c r="A79" s="40">
        <f t="shared" si="0"/>
        <v>61</v>
      </c>
      <c r="B79" s="23">
        <v>80111600</v>
      </c>
      <c r="C79" s="26" t="s">
        <v>79</v>
      </c>
      <c r="D79" s="27" t="s">
        <v>32</v>
      </c>
      <c r="E79" s="23" t="s">
        <v>195</v>
      </c>
      <c r="F79" s="23" t="s">
        <v>39</v>
      </c>
      <c r="G79" s="22" t="s">
        <v>40</v>
      </c>
      <c r="H79" s="32">
        <f>44896410*240/270</f>
        <v>39907920</v>
      </c>
      <c r="I79" s="29">
        <f t="shared" si="2"/>
        <v>39907920</v>
      </c>
      <c r="J79" s="23" t="s">
        <v>41</v>
      </c>
      <c r="K79" s="23" t="s">
        <v>41</v>
      </c>
      <c r="L79" s="23" t="s">
        <v>346</v>
      </c>
    </row>
    <row r="80" spans="1:12" s="3" customFormat="1" ht="40.5" customHeight="1">
      <c r="A80" s="40">
        <f t="shared" si="0"/>
        <v>62</v>
      </c>
      <c r="B80" s="23">
        <v>80111600</v>
      </c>
      <c r="C80" s="26" t="s">
        <v>80</v>
      </c>
      <c r="D80" s="27" t="s">
        <v>32</v>
      </c>
      <c r="E80" s="23" t="s">
        <v>195</v>
      </c>
      <c r="F80" s="23" t="s">
        <v>39</v>
      </c>
      <c r="G80" s="22" t="s">
        <v>40</v>
      </c>
      <c r="H80" s="32">
        <f>44896410*240/270</f>
        <v>39907920</v>
      </c>
      <c r="I80" s="29">
        <f t="shared" si="2"/>
        <v>39907920</v>
      </c>
      <c r="J80" s="23" t="s">
        <v>41</v>
      </c>
      <c r="K80" s="23" t="s">
        <v>41</v>
      </c>
      <c r="L80" s="23" t="s">
        <v>346</v>
      </c>
    </row>
    <row r="81" spans="1:12" s="3" customFormat="1" ht="54" customHeight="1">
      <c r="A81" s="40">
        <f t="shared" si="0"/>
        <v>63</v>
      </c>
      <c r="B81" s="23">
        <v>80111600</v>
      </c>
      <c r="C81" s="26" t="s">
        <v>81</v>
      </c>
      <c r="D81" s="27" t="s">
        <v>32</v>
      </c>
      <c r="E81" s="23" t="s">
        <v>195</v>
      </c>
      <c r="F81" s="23" t="s">
        <v>39</v>
      </c>
      <c r="G81" s="22" t="s">
        <v>40</v>
      </c>
      <c r="H81" s="32">
        <f>44896410*240/270</f>
        <v>39907920</v>
      </c>
      <c r="I81" s="29">
        <f t="shared" si="2"/>
        <v>39907920</v>
      </c>
      <c r="J81" s="23" t="s">
        <v>41</v>
      </c>
      <c r="K81" s="23" t="s">
        <v>41</v>
      </c>
      <c r="L81" s="23" t="s">
        <v>346</v>
      </c>
    </row>
    <row r="82" spans="1:12" s="3" customFormat="1" ht="40.5" customHeight="1">
      <c r="A82" s="40">
        <f t="shared" si="0"/>
        <v>64</v>
      </c>
      <c r="B82" s="23">
        <v>80111600</v>
      </c>
      <c r="C82" s="26" t="s">
        <v>82</v>
      </c>
      <c r="D82" s="27" t="s">
        <v>32</v>
      </c>
      <c r="E82" s="23" t="s">
        <v>195</v>
      </c>
      <c r="F82" s="23" t="s">
        <v>39</v>
      </c>
      <c r="G82" s="22" t="s">
        <v>40</v>
      </c>
      <c r="H82" s="32">
        <f>44896410*240/270</f>
        <v>39907920</v>
      </c>
      <c r="I82" s="29">
        <f t="shared" si="2"/>
        <v>39907920</v>
      </c>
      <c r="J82" s="23" t="s">
        <v>41</v>
      </c>
      <c r="K82" s="23" t="s">
        <v>41</v>
      </c>
      <c r="L82" s="23" t="s">
        <v>346</v>
      </c>
    </row>
    <row r="83" spans="1:12" s="3" customFormat="1" ht="42" customHeight="1">
      <c r="A83" s="40">
        <f t="shared" si="0"/>
        <v>65</v>
      </c>
      <c r="B83" s="37">
        <v>80141607</v>
      </c>
      <c r="C83" s="26" t="s">
        <v>106</v>
      </c>
      <c r="D83" s="23" t="s">
        <v>31</v>
      </c>
      <c r="E83" s="23" t="s">
        <v>87</v>
      </c>
      <c r="F83" s="23" t="s">
        <v>36</v>
      </c>
      <c r="G83" s="22" t="s">
        <v>40</v>
      </c>
      <c r="H83" s="32">
        <v>500000000</v>
      </c>
      <c r="I83" s="29">
        <v>500000000</v>
      </c>
      <c r="J83" s="23" t="s">
        <v>41</v>
      </c>
      <c r="K83" s="23" t="s">
        <v>41</v>
      </c>
      <c r="L83" s="23" t="s">
        <v>346</v>
      </c>
    </row>
    <row r="84" spans="1:12" s="3" customFormat="1" ht="59.25" customHeight="1">
      <c r="A84" s="40">
        <f t="shared" si="0"/>
        <v>66</v>
      </c>
      <c r="B84" s="23">
        <v>80141602</v>
      </c>
      <c r="C84" s="26" t="s">
        <v>123</v>
      </c>
      <c r="D84" s="23" t="s">
        <v>31</v>
      </c>
      <c r="E84" s="23" t="s">
        <v>87</v>
      </c>
      <c r="F84" s="23" t="s">
        <v>36</v>
      </c>
      <c r="G84" s="22" t="s">
        <v>40</v>
      </c>
      <c r="H84" s="32">
        <v>200000000</v>
      </c>
      <c r="I84" s="29">
        <v>200000000</v>
      </c>
      <c r="J84" s="23" t="s">
        <v>41</v>
      </c>
      <c r="K84" s="23" t="s">
        <v>41</v>
      </c>
      <c r="L84" s="23" t="s">
        <v>346</v>
      </c>
    </row>
    <row r="85" spans="1:13" s="3" customFormat="1" ht="42.75" customHeight="1">
      <c r="A85" s="40">
        <f aca="true" t="shared" si="3" ref="A85:A148">A84+1</f>
        <v>67</v>
      </c>
      <c r="B85" s="23">
        <v>80101604</v>
      </c>
      <c r="C85" s="30" t="s">
        <v>107</v>
      </c>
      <c r="D85" s="23" t="s">
        <v>30</v>
      </c>
      <c r="E85" s="28" t="s">
        <v>67</v>
      </c>
      <c r="F85" s="23" t="s">
        <v>39</v>
      </c>
      <c r="G85" s="22" t="s">
        <v>40</v>
      </c>
      <c r="H85" s="32">
        <f>166283*285</f>
        <v>47390655</v>
      </c>
      <c r="I85" s="29">
        <f>H85</f>
        <v>47390655</v>
      </c>
      <c r="J85" s="23" t="s">
        <v>41</v>
      </c>
      <c r="K85" s="23" t="s">
        <v>41</v>
      </c>
      <c r="L85" s="28" t="s">
        <v>83</v>
      </c>
      <c r="M85" s="59"/>
    </row>
    <row r="86" spans="1:13" s="3" customFormat="1" ht="34.5" customHeight="1">
      <c r="A86" s="40">
        <f t="shared" si="3"/>
        <v>68</v>
      </c>
      <c r="B86" s="23">
        <v>80101604</v>
      </c>
      <c r="C86" s="30" t="s">
        <v>108</v>
      </c>
      <c r="D86" s="23" t="s">
        <v>31</v>
      </c>
      <c r="E86" s="28" t="s">
        <v>192</v>
      </c>
      <c r="F86" s="23" t="s">
        <v>39</v>
      </c>
      <c r="G86" s="22" t="s">
        <v>40</v>
      </c>
      <c r="H86" s="32">
        <f>166283*270</f>
        <v>44896410</v>
      </c>
      <c r="I86" s="29">
        <f>H86</f>
        <v>44896410</v>
      </c>
      <c r="J86" s="23" t="s">
        <v>41</v>
      </c>
      <c r="K86" s="23" t="s">
        <v>41</v>
      </c>
      <c r="L86" s="28" t="s">
        <v>83</v>
      </c>
      <c r="M86" s="59"/>
    </row>
    <row r="87" spans="1:12" s="3" customFormat="1" ht="42.75" customHeight="1">
      <c r="A87" s="40">
        <f t="shared" si="3"/>
        <v>69</v>
      </c>
      <c r="B87" s="23">
        <v>80101604</v>
      </c>
      <c r="C87" s="30" t="s">
        <v>107</v>
      </c>
      <c r="D87" s="23" t="s">
        <v>31</v>
      </c>
      <c r="E87" s="28" t="s">
        <v>192</v>
      </c>
      <c r="F87" s="23" t="s">
        <v>39</v>
      </c>
      <c r="G87" s="22" t="s">
        <v>40</v>
      </c>
      <c r="H87" s="32">
        <f>166283*270</f>
        <v>44896410</v>
      </c>
      <c r="I87" s="29">
        <f>H87</f>
        <v>44896410</v>
      </c>
      <c r="J87" s="23" t="s">
        <v>41</v>
      </c>
      <c r="K87" s="23" t="s">
        <v>41</v>
      </c>
      <c r="L87" s="28" t="s">
        <v>83</v>
      </c>
    </row>
    <row r="88" spans="1:12" s="3" customFormat="1" ht="37.5" customHeight="1">
      <c r="A88" s="40">
        <f t="shared" si="3"/>
        <v>70</v>
      </c>
      <c r="B88" s="23">
        <v>80101604</v>
      </c>
      <c r="C88" s="30" t="s">
        <v>109</v>
      </c>
      <c r="D88" s="23" t="s">
        <v>31</v>
      </c>
      <c r="E88" s="28" t="s">
        <v>192</v>
      </c>
      <c r="F88" s="23" t="s">
        <v>39</v>
      </c>
      <c r="G88" s="22" t="s">
        <v>40</v>
      </c>
      <c r="H88" s="32">
        <f>166283*270</f>
        <v>44896410</v>
      </c>
      <c r="I88" s="29">
        <f>H88</f>
        <v>44896410</v>
      </c>
      <c r="J88" s="23" t="s">
        <v>41</v>
      </c>
      <c r="K88" s="23" t="s">
        <v>41</v>
      </c>
      <c r="L88" s="28" t="s">
        <v>83</v>
      </c>
    </row>
    <row r="89" spans="1:13" s="3" customFormat="1" ht="40.5" customHeight="1">
      <c r="A89" s="40">
        <f t="shared" si="3"/>
        <v>71</v>
      </c>
      <c r="B89" s="23">
        <v>80101604</v>
      </c>
      <c r="C89" s="30" t="s">
        <v>110</v>
      </c>
      <c r="D89" s="23" t="s">
        <v>30</v>
      </c>
      <c r="E89" s="28" t="s">
        <v>67</v>
      </c>
      <c r="F89" s="23" t="s">
        <v>39</v>
      </c>
      <c r="G89" s="22" t="s">
        <v>40</v>
      </c>
      <c r="H89" s="32">
        <f>89883*285</f>
        <v>25616655</v>
      </c>
      <c r="I89" s="29">
        <f>H89</f>
        <v>25616655</v>
      </c>
      <c r="J89" s="23" t="s">
        <v>41</v>
      </c>
      <c r="K89" s="23" t="s">
        <v>41</v>
      </c>
      <c r="L89" s="28" t="s">
        <v>83</v>
      </c>
      <c r="M89" s="59"/>
    </row>
    <row r="90" spans="1:12" s="3" customFormat="1" ht="33" customHeight="1">
      <c r="A90" s="40">
        <f t="shared" si="3"/>
        <v>72</v>
      </c>
      <c r="B90" s="23">
        <v>80101604</v>
      </c>
      <c r="C90" s="30" t="s">
        <v>111</v>
      </c>
      <c r="D90" s="23" t="s">
        <v>30</v>
      </c>
      <c r="E90" s="28" t="s">
        <v>67</v>
      </c>
      <c r="F90" s="23" t="s">
        <v>39</v>
      </c>
      <c r="G90" s="22" t="s">
        <v>40</v>
      </c>
      <c r="H90" s="32">
        <f>166283*285</f>
        <v>47390655</v>
      </c>
      <c r="I90" s="29">
        <f>H90</f>
        <v>47390655</v>
      </c>
      <c r="J90" s="23" t="s">
        <v>41</v>
      </c>
      <c r="K90" s="23" t="s">
        <v>41</v>
      </c>
      <c r="L90" s="28" t="s">
        <v>83</v>
      </c>
    </row>
    <row r="91" spans="1:12" s="3" customFormat="1" ht="31.5" customHeight="1">
      <c r="A91" s="40">
        <f t="shared" si="3"/>
        <v>73</v>
      </c>
      <c r="B91" s="23">
        <v>80101604</v>
      </c>
      <c r="C91" s="30" t="s">
        <v>111</v>
      </c>
      <c r="D91" s="23" t="s">
        <v>30</v>
      </c>
      <c r="E91" s="28" t="s">
        <v>67</v>
      </c>
      <c r="F91" s="23" t="s">
        <v>39</v>
      </c>
      <c r="G91" s="22" t="s">
        <v>40</v>
      </c>
      <c r="H91" s="32">
        <f>166283*285</f>
        <v>47390655</v>
      </c>
      <c r="I91" s="29">
        <f>H91</f>
        <v>47390655</v>
      </c>
      <c r="J91" s="23" t="s">
        <v>41</v>
      </c>
      <c r="K91" s="23" t="s">
        <v>41</v>
      </c>
      <c r="L91" s="28" t="s">
        <v>83</v>
      </c>
    </row>
    <row r="92" spans="1:12" s="3" customFormat="1" ht="55.5" customHeight="1">
      <c r="A92" s="40">
        <f t="shared" si="3"/>
        <v>74</v>
      </c>
      <c r="B92" s="23">
        <v>80101604</v>
      </c>
      <c r="C92" s="30" t="s">
        <v>111</v>
      </c>
      <c r="D92" s="23" t="s">
        <v>30</v>
      </c>
      <c r="E92" s="28" t="s">
        <v>67</v>
      </c>
      <c r="F92" s="23" t="s">
        <v>39</v>
      </c>
      <c r="G92" s="22" t="s">
        <v>40</v>
      </c>
      <c r="H92" s="32">
        <f>166283*285</f>
        <v>47390655</v>
      </c>
      <c r="I92" s="29">
        <f>H92</f>
        <v>47390655</v>
      </c>
      <c r="J92" s="23" t="s">
        <v>41</v>
      </c>
      <c r="K92" s="23" t="s">
        <v>41</v>
      </c>
      <c r="L92" s="28" t="s">
        <v>83</v>
      </c>
    </row>
    <row r="93" spans="1:12" s="3" customFormat="1" ht="55.5" customHeight="1">
      <c r="A93" s="40">
        <f t="shared" si="3"/>
        <v>75</v>
      </c>
      <c r="B93" s="23">
        <v>80101604</v>
      </c>
      <c r="C93" s="30" t="s">
        <v>111</v>
      </c>
      <c r="D93" s="23" t="s">
        <v>30</v>
      </c>
      <c r="E93" s="28" t="s">
        <v>67</v>
      </c>
      <c r="F93" s="23" t="s">
        <v>39</v>
      </c>
      <c r="G93" s="22" t="s">
        <v>40</v>
      </c>
      <c r="H93" s="32">
        <f>166283*285</f>
        <v>47390655</v>
      </c>
      <c r="I93" s="29">
        <f>H93</f>
        <v>47390655</v>
      </c>
      <c r="J93" s="23" t="s">
        <v>41</v>
      </c>
      <c r="K93" s="23" t="s">
        <v>41</v>
      </c>
      <c r="L93" s="28" t="s">
        <v>83</v>
      </c>
    </row>
    <row r="94" spans="1:12" s="3" customFormat="1" ht="41.25" customHeight="1">
      <c r="A94" s="40">
        <f t="shared" si="3"/>
        <v>76</v>
      </c>
      <c r="B94" s="23">
        <v>80101604</v>
      </c>
      <c r="C94" s="30" t="s">
        <v>109</v>
      </c>
      <c r="D94" s="23" t="s">
        <v>30</v>
      </c>
      <c r="E94" s="28" t="s">
        <v>67</v>
      </c>
      <c r="F94" s="23" t="s">
        <v>39</v>
      </c>
      <c r="G94" s="22" t="s">
        <v>40</v>
      </c>
      <c r="H94" s="32">
        <f>215719*285</f>
        <v>61479915</v>
      </c>
      <c r="I94" s="29">
        <f>H94</f>
        <v>61479915</v>
      </c>
      <c r="J94" s="23" t="s">
        <v>41</v>
      </c>
      <c r="K94" s="23" t="s">
        <v>41</v>
      </c>
      <c r="L94" s="28" t="s">
        <v>83</v>
      </c>
    </row>
    <row r="95" spans="1:12" s="3" customFormat="1" ht="39" customHeight="1">
      <c r="A95" s="40">
        <f t="shared" si="3"/>
        <v>77</v>
      </c>
      <c r="B95" s="23">
        <v>80101604</v>
      </c>
      <c r="C95" s="30" t="s">
        <v>112</v>
      </c>
      <c r="D95" s="23" t="s">
        <v>30</v>
      </c>
      <c r="E95" s="28" t="s">
        <v>67</v>
      </c>
      <c r="F95" s="23" t="s">
        <v>39</v>
      </c>
      <c r="G95" s="22" t="s">
        <v>40</v>
      </c>
      <c r="H95" s="32">
        <f>89883*285</f>
        <v>25616655</v>
      </c>
      <c r="I95" s="29">
        <f>H95</f>
        <v>25616655</v>
      </c>
      <c r="J95" s="23" t="s">
        <v>41</v>
      </c>
      <c r="K95" s="23" t="s">
        <v>41</v>
      </c>
      <c r="L95" s="28" t="s">
        <v>83</v>
      </c>
    </row>
    <row r="96" spans="1:12" s="3" customFormat="1" ht="33.75" customHeight="1">
      <c r="A96" s="40">
        <f t="shared" si="3"/>
        <v>78</v>
      </c>
      <c r="B96" s="23">
        <v>80101604</v>
      </c>
      <c r="C96" s="30" t="s">
        <v>109</v>
      </c>
      <c r="D96" s="23" t="s">
        <v>30</v>
      </c>
      <c r="E96" s="28" t="s">
        <v>67</v>
      </c>
      <c r="F96" s="23" t="s">
        <v>39</v>
      </c>
      <c r="G96" s="22" t="s">
        <v>40</v>
      </c>
      <c r="H96" s="32">
        <f>166283*285</f>
        <v>47390655</v>
      </c>
      <c r="I96" s="29">
        <f>H96</f>
        <v>47390655</v>
      </c>
      <c r="J96" s="23" t="s">
        <v>41</v>
      </c>
      <c r="K96" s="23" t="s">
        <v>41</v>
      </c>
      <c r="L96" s="28" t="s">
        <v>83</v>
      </c>
    </row>
    <row r="97" spans="1:12" s="3" customFormat="1" ht="34.5">
      <c r="A97" s="40">
        <f t="shared" si="3"/>
        <v>79</v>
      </c>
      <c r="B97" s="23">
        <v>80101604</v>
      </c>
      <c r="C97" s="30" t="s">
        <v>109</v>
      </c>
      <c r="D97" s="23" t="s">
        <v>30</v>
      </c>
      <c r="E97" s="28" t="s">
        <v>67</v>
      </c>
      <c r="F97" s="23" t="s">
        <v>39</v>
      </c>
      <c r="G97" s="22" t="s">
        <v>40</v>
      </c>
      <c r="H97" s="32">
        <v>61479915</v>
      </c>
      <c r="I97" s="29">
        <v>61479915</v>
      </c>
      <c r="J97" s="28" t="s">
        <v>83</v>
      </c>
      <c r="K97" s="23" t="s">
        <v>41</v>
      </c>
      <c r="L97" s="28" t="s">
        <v>83</v>
      </c>
    </row>
    <row r="98" spans="1:12" s="3" customFormat="1" ht="39" customHeight="1">
      <c r="A98" s="40">
        <f t="shared" si="3"/>
        <v>80</v>
      </c>
      <c r="B98" s="23">
        <v>80101604</v>
      </c>
      <c r="C98" s="30" t="s">
        <v>109</v>
      </c>
      <c r="D98" s="23" t="s">
        <v>30</v>
      </c>
      <c r="E98" s="28" t="s">
        <v>67</v>
      </c>
      <c r="F98" s="23" t="s">
        <v>39</v>
      </c>
      <c r="G98" s="22" t="s">
        <v>40</v>
      </c>
      <c r="H98" s="32">
        <f>215719*285</f>
        <v>61479915</v>
      </c>
      <c r="I98" s="29">
        <f>H98</f>
        <v>61479915</v>
      </c>
      <c r="J98" s="23" t="s">
        <v>41</v>
      </c>
      <c r="K98" s="23" t="s">
        <v>41</v>
      </c>
      <c r="L98" s="28" t="s">
        <v>83</v>
      </c>
    </row>
    <row r="99" spans="1:12" s="3" customFormat="1" ht="39" customHeight="1">
      <c r="A99" s="40">
        <f t="shared" si="3"/>
        <v>81</v>
      </c>
      <c r="B99" s="23">
        <v>80101604</v>
      </c>
      <c r="C99" s="30" t="s">
        <v>113</v>
      </c>
      <c r="D99" s="23" t="s">
        <v>31</v>
      </c>
      <c r="E99" s="28" t="s">
        <v>192</v>
      </c>
      <c r="F99" s="23" t="s">
        <v>39</v>
      </c>
      <c r="G99" s="22" t="s">
        <v>40</v>
      </c>
      <c r="H99" s="32">
        <f>166283*270</f>
        <v>44896410</v>
      </c>
      <c r="I99" s="29">
        <f>H99</f>
        <v>44896410</v>
      </c>
      <c r="J99" s="23" t="s">
        <v>41</v>
      </c>
      <c r="K99" s="23" t="s">
        <v>41</v>
      </c>
      <c r="L99" s="28" t="s">
        <v>83</v>
      </c>
    </row>
    <row r="100" spans="1:12" s="3" customFormat="1" ht="41.25" customHeight="1">
      <c r="A100" s="40">
        <f t="shared" si="3"/>
        <v>82</v>
      </c>
      <c r="B100" s="23">
        <v>80101604</v>
      </c>
      <c r="C100" s="30" t="s">
        <v>113</v>
      </c>
      <c r="D100" s="23" t="s">
        <v>30</v>
      </c>
      <c r="E100" s="28" t="s">
        <v>67</v>
      </c>
      <c r="F100" s="23" t="s">
        <v>39</v>
      </c>
      <c r="G100" s="22" t="s">
        <v>40</v>
      </c>
      <c r="H100" s="32">
        <f>166283*285</f>
        <v>47390655</v>
      </c>
      <c r="I100" s="29">
        <f>H100</f>
        <v>47390655</v>
      </c>
      <c r="J100" s="23" t="s">
        <v>41</v>
      </c>
      <c r="K100" s="23" t="s">
        <v>41</v>
      </c>
      <c r="L100" s="28" t="s">
        <v>83</v>
      </c>
    </row>
    <row r="101" spans="1:12" s="3" customFormat="1" ht="36.75" customHeight="1">
      <c r="A101" s="40">
        <f t="shared" si="3"/>
        <v>83</v>
      </c>
      <c r="B101" s="23">
        <v>80101604</v>
      </c>
      <c r="C101" s="30" t="s">
        <v>114</v>
      </c>
      <c r="D101" s="23" t="s">
        <v>30</v>
      </c>
      <c r="E101" s="28" t="s">
        <v>67</v>
      </c>
      <c r="F101" s="23" t="s">
        <v>39</v>
      </c>
      <c r="G101" s="22" t="s">
        <v>40</v>
      </c>
      <c r="H101" s="32">
        <f>166283*285</f>
        <v>47390655</v>
      </c>
      <c r="I101" s="29">
        <f>H101</f>
        <v>47390655</v>
      </c>
      <c r="J101" s="23" t="s">
        <v>41</v>
      </c>
      <c r="K101" s="23" t="s">
        <v>41</v>
      </c>
      <c r="L101" s="28" t="s">
        <v>83</v>
      </c>
    </row>
    <row r="102" spans="1:12" s="3" customFormat="1" ht="40.5" customHeight="1">
      <c r="A102" s="40">
        <f t="shared" si="3"/>
        <v>84</v>
      </c>
      <c r="B102" s="23">
        <v>80101604</v>
      </c>
      <c r="C102" s="30" t="s">
        <v>114</v>
      </c>
      <c r="D102" s="23" t="s">
        <v>31</v>
      </c>
      <c r="E102" s="28" t="s">
        <v>192</v>
      </c>
      <c r="F102" s="23" t="s">
        <v>39</v>
      </c>
      <c r="G102" s="22" t="s">
        <v>40</v>
      </c>
      <c r="H102" s="32">
        <f>166283*270</f>
        <v>44896410</v>
      </c>
      <c r="I102" s="29">
        <f>H102</f>
        <v>44896410</v>
      </c>
      <c r="J102" s="23" t="s">
        <v>41</v>
      </c>
      <c r="K102" s="23" t="s">
        <v>41</v>
      </c>
      <c r="L102" s="28" t="s">
        <v>83</v>
      </c>
    </row>
    <row r="103" spans="1:12" s="3" customFormat="1" ht="49.5" customHeight="1">
      <c r="A103" s="40">
        <f t="shared" si="3"/>
        <v>85</v>
      </c>
      <c r="B103" s="23">
        <v>80101604</v>
      </c>
      <c r="C103" s="30" t="s">
        <v>115</v>
      </c>
      <c r="D103" s="23" t="s">
        <v>31</v>
      </c>
      <c r="E103" s="28" t="s">
        <v>192</v>
      </c>
      <c r="F103" s="23" t="s">
        <v>39</v>
      </c>
      <c r="G103" s="22" t="s">
        <v>40</v>
      </c>
      <c r="H103" s="32">
        <f>166283*270</f>
        <v>44896410</v>
      </c>
      <c r="I103" s="29">
        <f>H103</f>
        <v>44896410</v>
      </c>
      <c r="J103" s="23" t="s">
        <v>41</v>
      </c>
      <c r="K103" s="23" t="s">
        <v>41</v>
      </c>
      <c r="L103" s="28" t="s">
        <v>83</v>
      </c>
    </row>
    <row r="104" spans="1:12" s="3" customFormat="1" ht="55.5" customHeight="1">
      <c r="A104" s="40">
        <f t="shared" si="3"/>
        <v>86</v>
      </c>
      <c r="B104" s="23">
        <v>80101604</v>
      </c>
      <c r="C104" s="30" t="s">
        <v>116</v>
      </c>
      <c r="D104" s="23" t="s">
        <v>30</v>
      </c>
      <c r="E104" s="28" t="s">
        <v>67</v>
      </c>
      <c r="F104" s="23" t="s">
        <v>39</v>
      </c>
      <c r="G104" s="22" t="s">
        <v>40</v>
      </c>
      <c r="H104" s="32">
        <f>166283*285</f>
        <v>47390655</v>
      </c>
      <c r="I104" s="29">
        <f>H104</f>
        <v>47390655</v>
      </c>
      <c r="J104" s="23" t="s">
        <v>41</v>
      </c>
      <c r="K104" s="23" t="s">
        <v>41</v>
      </c>
      <c r="L104" s="28" t="s">
        <v>83</v>
      </c>
    </row>
    <row r="105" spans="1:12" s="3" customFormat="1" ht="55.5" customHeight="1">
      <c r="A105" s="40">
        <f t="shared" si="3"/>
        <v>87</v>
      </c>
      <c r="B105" s="23">
        <v>80101604</v>
      </c>
      <c r="C105" s="31" t="s">
        <v>117</v>
      </c>
      <c r="D105" s="23" t="s">
        <v>30</v>
      </c>
      <c r="E105" s="28" t="s">
        <v>67</v>
      </c>
      <c r="F105" s="23" t="s">
        <v>39</v>
      </c>
      <c r="G105" s="22" t="s">
        <v>40</v>
      </c>
      <c r="H105" s="32">
        <f>166283*285</f>
        <v>47390655</v>
      </c>
      <c r="I105" s="29">
        <f>H105</f>
        <v>47390655</v>
      </c>
      <c r="J105" s="23" t="s">
        <v>41</v>
      </c>
      <c r="K105" s="23" t="s">
        <v>41</v>
      </c>
      <c r="L105" s="28" t="s">
        <v>83</v>
      </c>
    </row>
    <row r="106" spans="1:13" s="3" customFormat="1" ht="37.5" customHeight="1">
      <c r="A106" s="40">
        <f t="shared" si="3"/>
        <v>88</v>
      </c>
      <c r="B106" s="23">
        <v>80101604</v>
      </c>
      <c r="C106" s="31" t="s">
        <v>372</v>
      </c>
      <c r="D106" s="27" t="s">
        <v>31</v>
      </c>
      <c r="E106" s="28" t="s">
        <v>192</v>
      </c>
      <c r="F106" s="23" t="s">
        <v>39</v>
      </c>
      <c r="G106" s="22" t="s">
        <v>40</v>
      </c>
      <c r="H106" s="32">
        <f>166283*270</f>
        <v>44896410</v>
      </c>
      <c r="I106" s="29">
        <f>H106</f>
        <v>44896410</v>
      </c>
      <c r="J106" s="23" t="s">
        <v>41</v>
      </c>
      <c r="K106" s="23" t="s">
        <v>41</v>
      </c>
      <c r="L106" s="28" t="s">
        <v>83</v>
      </c>
      <c r="M106" s="59"/>
    </row>
    <row r="107" spans="1:12" s="3" customFormat="1" ht="41.25" customHeight="1">
      <c r="A107" s="40">
        <f t="shared" si="3"/>
        <v>89</v>
      </c>
      <c r="B107" s="23">
        <v>80101604</v>
      </c>
      <c r="C107" s="31" t="s">
        <v>373</v>
      </c>
      <c r="D107" s="27" t="s">
        <v>31</v>
      </c>
      <c r="E107" s="28" t="s">
        <v>192</v>
      </c>
      <c r="F107" s="23" t="s">
        <v>39</v>
      </c>
      <c r="G107" s="22" t="s">
        <v>40</v>
      </c>
      <c r="H107" s="32">
        <f>166283*270</f>
        <v>44896410</v>
      </c>
      <c r="I107" s="29">
        <f>H107</f>
        <v>44896410</v>
      </c>
      <c r="J107" s="23" t="s">
        <v>41</v>
      </c>
      <c r="K107" s="23" t="s">
        <v>41</v>
      </c>
      <c r="L107" s="28" t="s">
        <v>83</v>
      </c>
    </row>
    <row r="108" spans="1:12" s="3" customFormat="1" ht="55.5" customHeight="1">
      <c r="A108" s="40">
        <f t="shared" si="3"/>
        <v>90</v>
      </c>
      <c r="B108" s="23">
        <v>80101604</v>
      </c>
      <c r="C108" s="31" t="s">
        <v>374</v>
      </c>
      <c r="D108" s="27" t="s">
        <v>31</v>
      </c>
      <c r="E108" s="28" t="s">
        <v>192</v>
      </c>
      <c r="F108" s="23" t="s">
        <v>39</v>
      </c>
      <c r="G108" s="22" t="s">
        <v>40</v>
      </c>
      <c r="H108" s="32">
        <f>166283*270</f>
        <v>44896410</v>
      </c>
      <c r="I108" s="29">
        <f>H108</f>
        <v>44896410</v>
      </c>
      <c r="J108" s="23" t="s">
        <v>41</v>
      </c>
      <c r="K108" s="23" t="s">
        <v>41</v>
      </c>
      <c r="L108" s="28" t="s">
        <v>83</v>
      </c>
    </row>
    <row r="109" spans="1:13" s="3" customFormat="1" ht="42.75" customHeight="1">
      <c r="A109" s="40">
        <f t="shared" si="3"/>
        <v>91</v>
      </c>
      <c r="B109" s="23">
        <v>80101604</v>
      </c>
      <c r="C109" s="31" t="s">
        <v>118</v>
      </c>
      <c r="D109" s="27" t="s">
        <v>32</v>
      </c>
      <c r="E109" s="28" t="s">
        <v>192</v>
      </c>
      <c r="F109" s="23" t="s">
        <v>39</v>
      </c>
      <c r="G109" s="22" t="s">
        <v>40</v>
      </c>
      <c r="H109" s="32">
        <f>270*132685</f>
        <v>35824950</v>
      </c>
      <c r="I109" s="29">
        <f>H109</f>
        <v>35824950</v>
      </c>
      <c r="J109" s="23" t="s">
        <v>41</v>
      </c>
      <c r="K109" s="23" t="s">
        <v>41</v>
      </c>
      <c r="L109" s="28" t="s">
        <v>83</v>
      </c>
      <c r="M109" s="59"/>
    </row>
    <row r="110" spans="1:12" s="3" customFormat="1" ht="42.75" customHeight="1">
      <c r="A110" s="40">
        <f t="shared" si="3"/>
        <v>92</v>
      </c>
      <c r="B110" s="23">
        <v>80101604</v>
      </c>
      <c r="C110" s="31" t="s">
        <v>119</v>
      </c>
      <c r="D110" s="27" t="s">
        <v>32</v>
      </c>
      <c r="E110" s="28" t="s">
        <v>192</v>
      </c>
      <c r="F110" s="23" t="s">
        <v>39</v>
      </c>
      <c r="G110" s="22" t="s">
        <v>40</v>
      </c>
      <c r="H110" s="32">
        <f>270*132685</f>
        <v>35824950</v>
      </c>
      <c r="I110" s="29">
        <f>H110</f>
        <v>35824950</v>
      </c>
      <c r="J110" s="23" t="s">
        <v>41</v>
      </c>
      <c r="K110" s="23" t="s">
        <v>41</v>
      </c>
      <c r="L110" s="28" t="s">
        <v>83</v>
      </c>
    </row>
    <row r="111" spans="1:12" s="3" customFormat="1" ht="43.5" customHeight="1">
      <c r="A111" s="40">
        <f t="shared" si="3"/>
        <v>93</v>
      </c>
      <c r="B111" s="23">
        <v>80101604</v>
      </c>
      <c r="C111" s="31" t="s">
        <v>120</v>
      </c>
      <c r="D111" s="27" t="s">
        <v>32</v>
      </c>
      <c r="E111" s="28" t="s">
        <v>192</v>
      </c>
      <c r="F111" s="23" t="s">
        <v>39</v>
      </c>
      <c r="G111" s="22" t="s">
        <v>40</v>
      </c>
      <c r="H111" s="32">
        <f>270*132685</f>
        <v>35824950</v>
      </c>
      <c r="I111" s="29">
        <f>H111</f>
        <v>35824950</v>
      </c>
      <c r="J111" s="23" t="s">
        <v>41</v>
      </c>
      <c r="K111" s="23" t="s">
        <v>41</v>
      </c>
      <c r="L111" s="28" t="s">
        <v>83</v>
      </c>
    </row>
    <row r="112" spans="1:12" s="3" customFormat="1" ht="39" customHeight="1">
      <c r="A112" s="40">
        <f t="shared" si="3"/>
        <v>94</v>
      </c>
      <c r="B112" s="23">
        <v>80101604</v>
      </c>
      <c r="C112" s="31" t="s">
        <v>121</v>
      </c>
      <c r="D112" s="23" t="s">
        <v>30</v>
      </c>
      <c r="E112" s="28" t="s">
        <v>67</v>
      </c>
      <c r="F112" s="23" t="s">
        <v>39</v>
      </c>
      <c r="G112" s="22" t="s">
        <v>40</v>
      </c>
      <c r="H112" s="32">
        <f>166283*285</f>
        <v>47390655</v>
      </c>
      <c r="I112" s="29">
        <f>H112</f>
        <v>47390655</v>
      </c>
      <c r="J112" s="23" t="s">
        <v>41</v>
      </c>
      <c r="K112" s="23" t="s">
        <v>41</v>
      </c>
      <c r="L112" s="28" t="s">
        <v>83</v>
      </c>
    </row>
    <row r="113" spans="1:12" s="3" customFormat="1" ht="36" customHeight="1">
      <c r="A113" s="40">
        <f t="shared" si="3"/>
        <v>95</v>
      </c>
      <c r="B113" s="23">
        <v>80101604</v>
      </c>
      <c r="C113" s="31" t="s">
        <v>121</v>
      </c>
      <c r="D113" s="23" t="s">
        <v>30</v>
      </c>
      <c r="E113" s="28" t="s">
        <v>67</v>
      </c>
      <c r="F113" s="23" t="s">
        <v>39</v>
      </c>
      <c r="G113" s="22" t="s">
        <v>40</v>
      </c>
      <c r="H113" s="32">
        <f>166283*285</f>
        <v>47390655</v>
      </c>
      <c r="I113" s="29">
        <f>H113</f>
        <v>47390655</v>
      </c>
      <c r="J113" s="23" t="s">
        <v>41</v>
      </c>
      <c r="K113" s="23" t="s">
        <v>41</v>
      </c>
      <c r="L113" s="28" t="s">
        <v>83</v>
      </c>
    </row>
    <row r="114" spans="1:12" s="3" customFormat="1" ht="36" customHeight="1">
      <c r="A114" s="40">
        <f t="shared" si="3"/>
        <v>96</v>
      </c>
      <c r="B114" s="23">
        <v>80101604</v>
      </c>
      <c r="C114" s="31" t="s">
        <v>375</v>
      </c>
      <c r="D114" s="27" t="s">
        <v>31</v>
      </c>
      <c r="E114" s="28" t="s">
        <v>192</v>
      </c>
      <c r="F114" s="23" t="s">
        <v>39</v>
      </c>
      <c r="G114" s="22" t="s">
        <v>40</v>
      </c>
      <c r="H114" s="32">
        <f>74958*270</f>
        <v>20238660</v>
      </c>
      <c r="I114" s="29">
        <f>H114</f>
        <v>20238660</v>
      </c>
      <c r="J114" s="23"/>
      <c r="K114" s="23"/>
      <c r="L114" s="28" t="s">
        <v>83</v>
      </c>
    </row>
    <row r="115" spans="1:12" s="3" customFormat="1" ht="22.5">
      <c r="A115" s="40">
        <f t="shared" si="3"/>
        <v>97</v>
      </c>
      <c r="B115" s="23">
        <v>80101604</v>
      </c>
      <c r="C115" s="31" t="s">
        <v>376</v>
      </c>
      <c r="D115" s="27" t="s">
        <v>31</v>
      </c>
      <c r="E115" s="28" t="s">
        <v>192</v>
      </c>
      <c r="F115" s="23" t="s">
        <v>39</v>
      </c>
      <c r="G115" s="22" t="s">
        <v>40</v>
      </c>
      <c r="H115" s="32">
        <f>74958*270</f>
        <v>20238660</v>
      </c>
      <c r="I115" s="29">
        <f>H115</f>
        <v>20238660</v>
      </c>
      <c r="J115" s="23"/>
      <c r="K115" s="23"/>
      <c r="L115" s="28" t="s">
        <v>83</v>
      </c>
    </row>
    <row r="116" spans="1:12" s="3" customFormat="1" ht="22.5">
      <c r="A116" s="40">
        <f t="shared" si="3"/>
        <v>98</v>
      </c>
      <c r="B116" s="23">
        <v>80101604</v>
      </c>
      <c r="C116" s="31" t="s">
        <v>377</v>
      </c>
      <c r="D116" s="27" t="s">
        <v>31</v>
      </c>
      <c r="E116" s="28" t="s">
        <v>192</v>
      </c>
      <c r="F116" s="23" t="s">
        <v>39</v>
      </c>
      <c r="G116" s="22" t="s">
        <v>40</v>
      </c>
      <c r="H116" s="32">
        <f>74958*270</f>
        <v>20238660</v>
      </c>
      <c r="I116" s="29">
        <f>H116</f>
        <v>20238660</v>
      </c>
      <c r="J116" s="23"/>
      <c r="K116" s="23"/>
      <c r="L116" s="28" t="s">
        <v>83</v>
      </c>
    </row>
    <row r="117" spans="1:12" s="3" customFormat="1" ht="34.5" customHeight="1">
      <c r="A117" s="40">
        <f t="shared" si="3"/>
        <v>99</v>
      </c>
      <c r="B117" s="23">
        <v>80101604</v>
      </c>
      <c r="C117" s="31" t="s">
        <v>84</v>
      </c>
      <c r="D117" s="23" t="s">
        <v>30</v>
      </c>
      <c r="E117" s="28" t="s">
        <v>67</v>
      </c>
      <c r="F117" s="23" t="s">
        <v>39</v>
      </c>
      <c r="G117" s="22" t="s">
        <v>40</v>
      </c>
      <c r="H117" s="32">
        <f>166283*285</f>
        <v>47390655</v>
      </c>
      <c r="I117" s="29">
        <f>H117</f>
        <v>47390655</v>
      </c>
      <c r="J117" s="23" t="s">
        <v>41</v>
      </c>
      <c r="K117" s="23" t="s">
        <v>41</v>
      </c>
      <c r="L117" s="28" t="s">
        <v>83</v>
      </c>
    </row>
    <row r="118" spans="1:12" s="3" customFormat="1" ht="43.5" customHeight="1">
      <c r="A118" s="40">
        <f t="shared" si="3"/>
        <v>100</v>
      </c>
      <c r="B118" s="23">
        <v>80101604</v>
      </c>
      <c r="C118" s="31" t="s">
        <v>84</v>
      </c>
      <c r="D118" s="23" t="s">
        <v>30</v>
      </c>
      <c r="E118" s="28" t="s">
        <v>67</v>
      </c>
      <c r="F118" s="23" t="s">
        <v>39</v>
      </c>
      <c r="G118" s="22" t="s">
        <v>40</v>
      </c>
      <c r="H118" s="32">
        <f>166283*285</f>
        <v>47390655</v>
      </c>
      <c r="I118" s="29">
        <f>H118</f>
        <v>47390655</v>
      </c>
      <c r="J118" s="23" t="s">
        <v>41</v>
      </c>
      <c r="K118" s="23" t="s">
        <v>41</v>
      </c>
      <c r="L118" s="28" t="s">
        <v>83</v>
      </c>
    </row>
    <row r="119" spans="1:12" s="3" customFormat="1" ht="67.5" customHeight="1">
      <c r="A119" s="40">
        <f t="shared" si="3"/>
        <v>101</v>
      </c>
      <c r="B119" s="23">
        <v>80111604</v>
      </c>
      <c r="C119" s="31" t="s">
        <v>124</v>
      </c>
      <c r="D119" s="23" t="s">
        <v>31</v>
      </c>
      <c r="E119" s="34" t="s">
        <v>174</v>
      </c>
      <c r="F119" s="23" t="s">
        <v>39</v>
      </c>
      <c r="G119" s="22" t="s">
        <v>40</v>
      </c>
      <c r="H119" s="32">
        <v>23883300</v>
      </c>
      <c r="I119" s="29">
        <f>3980550*6</f>
        <v>23883300</v>
      </c>
      <c r="J119" s="23" t="s">
        <v>41</v>
      </c>
      <c r="K119" s="23" t="s">
        <v>41</v>
      </c>
      <c r="L119" s="28" t="s">
        <v>125</v>
      </c>
    </row>
    <row r="120" spans="1:12" s="3" customFormat="1" ht="70.5" customHeight="1">
      <c r="A120" s="40">
        <f t="shared" si="3"/>
        <v>102</v>
      </c>
      <c r="B120" s="23">
        <v>80111604</v>
      </c>
      <c r="C120" s="31" t="s">
        <v>126</v>
      </c>
      <c r="D120" s="23" t="s">
        <v>31</v>
      </c>
      <c r="E120" s="34" t="s">
        <v>174</v>
      </c>
      <c r="F120" s="23" t="s">
        <v>39</v>
      </c>
      <c r="G120" s="22" t="s">
        <v>40</v>
      </c>
      <c r="H120" s="32">
        <v>29930940</v>
      </c>
      <c r="I120" s="29">
        <f>4988490*6</f>
        <v>29930940</v>
      </c>
      <c r="J120" s="23" t="s">
        <v>41</v>
      </c>
      <c r="K120" s="23" t="s">
        <v>41</v>
      </c>
      <c r="L120" s="28" t="s">
        <v>125</v>
      </c>
    </row>
    <row r="121" spans="1:12" s="3" customFormat="1" ht="72.75" customHeight="1">
      <c r="A121" s="40">
        <f t="shared" si="3"/>
        <v>103</v>
      </c>
      <c r="B121" s="23">
        <v>80111604</v>
      </c>
      <c r="C121" s="31" t="s">
        <v>127</v>
      </c>
      <c r="D121" s="23" t="s">
        <v>31</v>
      </c>
      <c r="E121" s="34" t="s">
        <v>174</v>
      </c>
      <c r="F121" s="23" t="s">
        <v>39</v>
      </c>
      <c r="G121" s="22" t="s">
        <v>40</v>
      </c>
      <c r="H121" s="32">
        <v>29930940</v>
      </c>
      <c r="I121" s="29">
        <f>4988490*6</f>
        <v>29930940</v>
      </c>
      <c r="J121" s="23" t="s">
        <v>41</v>
      </c>
      <c r="K121" s="23" t="s">
        <v>41</v>
      </c>
      <c r="L121" s="28" t="s">
        <v>125</v>
      </c>
    </row>
    <row r="122" spans="1:12" s="3" customFormat="1" ht="63.75" customHeight="1">
      <c r="A122" s="40">
        <f t="shared" si="3"/>
        <v>104</v>
      </c>
      <c r="B122" s="23">
        <v>80111604</v>
      </c>
      <c r="C122" s="31" t="s">
        <v>128</v>
      </c>
      <c r="D122" s="23" t="s">
        <v>31</v>
      </c>
      <c r="E122" s="34" t="s">
        <v>174</v>
      </c>
      <c r="F122" s="23" t="s">
        <v>39</v>
      </c>
      <c r="G122" s="22" t="s">
        <v>40</v>
      </c>
      <c r="H122" s="32">
        <v>29930940</v>
      </c>
      <c r="I122" s="29">
        <f>4988490*6</f>
        <v>29930940</v>
      </c>
      <c r="J122" s="23" t="s">
        <v>41</v>
      </c>
      <c r="K122" s="23" t="s">
        <v>41</v>
      </c>
      <c r="L122" s="28" t="s">
        <v>125</v>
      </c>
    </row>
    <row r="123" spans="1:12" s="3" customFormat="1" ht="60.75" customHeight="1">
      <c r="A123" s="40">
        <f t="shared" si="3"/>
        <v>105</v>
      </c>
      <c r="B123" s="23">
        <v>80111604</v>
      </c>
      <c r="C123" s="31" t="s">
        <v>129</v>
      </c>
      <c r="D123" s="23" t="s">
        <v>31</v>
      </c>
      <c r="E123" s="34" t="s">
        <v>174</v>
      </c>
      <c r="F123" s="23" t="s">
        <v>39</v>
      </c>
      <c r="G123" s="22" t="s">
        <v>40</v>
      </c>
      <c r="H123" s="32">
        <v>29930940</v>
      </c>
      <c r="I123" s="29">
        <f>4988490*6</f>
        <v>29930940</v>
      </c>
      <c r="J123" s="23" t="s">
        <v>41</v>
      </c>
      <c r="K123" s="23" t="s">
        <v>41</v>
      </c>
      <c r="L123" s="28" t="s">
        <v>125</v>
      </c>
    </row>
    <row r="124" spans="1:12" s="3" customFormat="1" ht="55.5" customHeight="1">
      <c r="A124" s="40">
        <f t="shared" si="3"/>
        <v>106</v>
      </c>
      <c r="B124" s="23">
        <v>80111604</v>
      </c>
      <c r="C124" s="31" t="s">
        <v>130</v>
      </c>
      <c r="D124" s="23" t="s">
        <v>31</v>
      </c>
      <c r="E124" s="34" t="s">
        <v>174</v>
      </c>
      <c r="F124" s="23" t="s">
        <v>39</v>
      </c>
      <c r="G124" s="22" t="s">
        <v>40</v>
      </c>
      <c r="H124" s="32">
        <f>2696490*6</f>
        <v>16178940</v>
      </c>
      <c r="I124" s="29">
        <v>16178940</v>
      </c>
      <c r="J124" s="23" t="s">
        <v>41</v>
      </c>
      <c r="K124" s="23" t="s">
        <v>41</v>
      </c>
      <c r="L124" s="28" t="s">
        <v>125</v>
      </c>
    </row>
    <row r="125" spans="1:12" s="3" customFormat="1" ht="59.25" customHeight="1">
      <c r="A125" s="40">
        <f t="shared" si="3"/>
        <v>107</v>
      </c>
      <c r="B125" s="23">
        <v>80111604</v>
      </c>
      <c r="C125" s="31" t="s">
        <v>131</v>
      </c>
      <c r="D125" s="23" t="s">
        <v>31</v>
      </c>
      <c r="E125" s="34" t="s">
        <v>174</v>
      </c>
      <c r="F125" s="23" t="s">
        <v>39</v>
      </c>
      <c r="G125" s="22" t="s">
        <v>40</v>
      </c>
      <c r="H125" s="32">
        <v>23883300</v>
      </c>
      <c r="I125" s="29">
        <v>23883300</v>
      </c>
      <c r="J125" s="23" t="s">
        <v>41</v>
      </c>
      <c r="K125" s="23" t="s">
        <v>41</v>
      </c>
      <c r="L125" s="28" t="s">
        <v>125</v>
      </c>
    </row>
    <row r="126" spans="1:12" s="3" customFormat="1" ht="70.5" customHeight="1">
      <c r="A126" s="40">
        <f t="shared" si="3"/>
        <v>108</v>
      </c>
      <c r="B126" s="23">
        <v>80111604</v>
      </c>
      <c r="C126" s="31" t="s">
        <v>132</v>
      </c>
      <c r="D126" s="23" t="s">
        <v>31</v>
      </c>
      <c r="E126" s="34" t="s">
        <v>174</v>
      </c>
      <c r="F126" s="23" t="s">
        <v>39</v>
      </c>
      <c r="G126" s="22" t="s">
        <v>40</v>
      </c>
      <c r="H126" s="32">
        <f>2696490*6</f>
        <v>16178940</v>
      </c>
      <c r="I126" s="29">
        <v>16178940</v>
      </c>
      <c r="J126" s="23" t="s">
        <v>41</v>
      </c>
      <c r="K126" s="23" t="s">
        <v>41</v>
      </c>
      <c r="L126" s="28" t="s">
        <v>125</v>
      </c>
    </row>
    <row r="127" spans="1:12" s="3" customFormat="1" ht="78" customHeight="1">
      <c r="A127" s="40">
        <f t="shared" si="3"/>
        <v>109</v>
      </c>
      <c r="B127" s="23">
        <v>80111604</v>
      </c>
      <c r="C127" s="31" t="s">
        <v>133</v>
      </c>
      <c r="D127" s="23" t="s">
        <v>31</v>
      </c>
      <c r="E127" s="34" t="s">
        <v>174</v>
      </c>
      <c r="F127" s="23" t="s">
        <v>39</v>
      </c>
      <c r="G127" s="22" t="s">
        <v>40</v>
      </c>
      <c r="H127" s="32">
        <f>I127</f>
        <v>11941650</v>
      </c>
      <c r="I127" s="29">
        <f>3980550*3</f>
        <v>11941650</v>
      </c>
      <c r="J127" s="23" t="s">
        <v>41</v>
      </c>
      <c r="K127" s="23" t="s">
        <v>41</v>
      </c>
      <c r="L127" s="28" t="s">
        <v>125</v>
      </c>
    </row>
    <row r="128" spans="1:12" s="3" customFormat="1" ht="46.5" customHeight="1">
      <c r="A128" s="40">
        <f t="shared" si="3"/>
        <v>110</v>
      </c>
      <c r="B128" s="23">
        <v>80111600</v>
      </c>
      <c r="C128" s="31" t="s">
        <v>134</v>
      </c>
      <c r="D128" s="23" t="s">
        <v>31</v>
      </c>
      <c r="E128" s="34" t="s">
        <v>87</v>
      </c>
      <c r="F128" s="23" t="s">
        <v>135</v>
      </c>
      <c r="G128" s="22" t="s">
        <v>40</v>
      </c>
      <c r="H128" s="32">
        <v>64715700</v>
      </c>
      <c r="I128" s="32">
        <f aca="true" t="shared" si="4" ref="I128:I135">H128</f>
        <v>64715700</v>
      </c>
      <c r="J128" s="23" t="s">
        <v>41</v>
      </c>
      <c r="K128" s="23" t="s">
        <v>41</v>
      </c>
      <c r="L128" s="28" t="s">
        <v>125</v>
      </c>
    </row>
    <row r="129" spans="1:12" s="3" customFormat="1" ht="57.75" customHeight="1">
      <c r="A129" s="40">
        <f t="shared" si="3"/>
        <v>111</v>
      </c>
      <c r="B129" s="23">
        <v>80111600</v>
      </c>
      <c r="C129" s="31" t="s">
        <v>136</v>
      </c>
      <c r="D129" s="23" t="s">
        <v>31</v>
      </c>
      <c r="E129" s="34" t="s">
        <v>87</v>
      </c>
      <c r="F129" s="23" t="s">
        <v>135</v>
      </c>
      <c r="G129" s="22" t="s">
        <v>40</v>
      </c>
      <c r="H129" s="32">
        <v>22487400</v>
      </c>
      <c r="I129" s="32">
        <f t="shared" si="4"/>
        <v>22487400</v>
      </c>
      <c r="J129" s="23" t="s">
        <v>41</v>
      </c>
      <c r="K129" s="23" t="s">
        <v>41</v>
      </c>
      <c r="L129" s="28" t="s">
        <v>125</v>
      </c>
    </row>
    <row r="130" spans="1:12" s="3" customFormat="1" ht="69" customHeight="1">
      <c r="A130" s="40">
        <f t="shared" si="3"/>
        <v>112</v>
      </c>
      <c r="B130" s="23">
        <v>80111600</v>
      </c>
      <c r="C130" s="31" t="s">
        <v>137</v>
      </c>
      <c r="D130" s="23" t="s">
        <v>31</v>
      </c>
      <c r="E130" s="34" t="s">
        <v>87</v>
      </c>
      <c r="F130" s="23" t="s">
        <v>135</v>
      </c>
      <c r="G130" s="22" t="s">
        <v>40</v>
      </c>
      <c r="H130" s="32">
        <v>49884900</v>
      </c>
      <c r="I130" s="32">
        <f t="shared" si="4"/>
        <v>49884900</v>
      </c>
      <c r="J130" s="23" t="s">
        <v>41</v>
      </c>
      <c r="K130" s="23" t="s">
        <v>41</v>
      </c>
      <c r="L130" s="28" t="s">
        <v>125</v>
      </c>
    </row>
    <row r="131" spans="1:12" s="3" customFormat="1" ht="70.5" customHeight="1">
      <c r="A131" s="40">
        <f t="shared" si="3"/>
        <v>113</v>
      </c>
      <c r="B131" s="23">
        <v>80111600</v>
      </c>
      <c r="C131" s="31" t="s">
        <v>138</v>
      </c>
      <c r="D131" s="23" t="s">
        <v>31</v>
      </c>
      <c r="E131" s="34" t="s">
        <v>87</v>
      </c>
      <c r="F131" s="23" t="s">
        <v>135</v>
      </c>
      <c r="G131" s="22" t="s">
        <v>40</v>
      </c>
      <c r="H131" s="32">
        <v>49884900</v>
      </c>
      <c r="I131" s="32">
        <f t="shared" si="4"/>
        <v>49884900</v>
      </c>
      <c r="J131" s="23" t="s">
        <v>41</v>
      </c>
      <c r="K131" s="23" t="s">
        <v>41</v>
      </c>
      <c r="L131" s="28" t="s">
        <v>125</v>
      </c>
    </row>
    <row r="132" spans="1:12" s="3" customFormat="1" ht="70.5" customHeight="1">
      <c r="A132" s="40">
        <f t="shared" si="3"/>
        <v>114</v>
      </c>
      <c r="B132" s="23">
        <v>80111600</v>
      </c>
      <c r="C132" s="31" t="s">
        <v>139</v>
      </c>
      <c r="D132" s="23" t="s">
        <v>31</v>
      </c>
      <c r="E132" s="34" t="s">
        <v>87</v>
      </c>
      <c r="F132" s="23" t="s">
        <v>135</v>
      </c>
      <c r="G132" s="22" t="s">
        <v>40</v>
      </c>
      <c r="H132" s="32">
        <v>26964910</v>
      </c>
      <c r="I132" s="32">
        <f t="shared" si="4"/>
        <v>26964910</v>
      </c>
      <c r="J132" s="23" t="s">
        <v>41</v>
      </c>
      <c r="K132" s="23" t="s">
        <v>41</v>
      </c>
      <c r="L132" s="28" t="s">
        <v>125</v>
      </c>
    </row>
    <row r="133" spans="1:12" s="3" customFormat="1" ht="72" customHeight="1">
      <c r="A133" s="40">
        <f t="shared" si="3"/>
        <v>115</v>
      </c>
      <c r="B133" s="23">
        <v>80111600</v>
      </c>
      <c r="C133" s="31" t="s">
        <v>140</v>
      </c>
      <c r="D133" s="23" t="s">
        <v>31</v>
      </c>
      <c r="E133" s="34" t="s">
        <v>87</v>
      </c>
      <c r="F133" s="23" t="s">
        <v>135</v>
      </c>
      <c r="G133" s="22" t="s">
        <v>40</v>
      </c>
      <c r="H133" s="32">
        <v>49884900</v>
      </c>
      <c r="I133" s="32">
        <f t="shared" si="4"/>
        <v>49884900</v>
      </c>
      <c r="J133" s="23" t="s">
        <v>41</v>
      </c>
      <c r="K133" s="23" t="s">
        <v>41</v>
      </c>
      <c r="L133" s="28" t="s">
        <v>125</v>
      </c>
    </row>
    <row r="134" spans="1:12" s="3" customFormat="1" ht="70.5" customHeight="1">
      <c r="A134" s="40">
        <f t="shared" si="3"/>
        <v>116</v>
      </c>
      <c r="B134" s="23">
        <v>80111600</v>
      </c>
      <c r="C134" s="31" t="s">
        <v>141</v>
      </c>
      <c r="D134" s="23" t="s">
        <v>31</v>
      </c>
      <c r="E134" s="34" t="s">
        <v>87</v>
      </c>
      <c r="F134" s="23" t="s">
        <v>135</v>
      </c>
      <c r="G134" s="22" t="s">
        <v>40</v>
      </c>
      <c r="H134" s="32">
        <v>49884900</v>
      </c>
      <c r="I134" s="32">
        <f t="shared" si="4"/>
        <v>49884900</v>
      </c>
      <c r="J134" s="23" t="s">
        <v>41</v>
      </c>
      <c r="K134" s="23" t="s">
        <v>41</v>
      </c>
      <c r="L134" s="28" t="s">
        <v>125</v>
      </c>
    </row>
    <row r="135" spans="1:12" s="3" customFormat="1" ht="56.25" customHeight="1">
      <c r="A135" s="40">
        <f t="shared" si="3"/>
        <v>117</v>
      </c>
      <c r="B135" s="23">
        <v>80111600</v>
      </c>
      <c r="C135" s="31" t="s">
        <v>142</v>
      </c>
      <c r="D135" s="23" t="s">
        <v>31</v>
      </c>
      <c r="E135" s="34" t="s">
        <v>87</v>
      </c>
      <c r="F135" s="23" t="s">
        <v>143</v>
      </c>
      <c r="G135" s="22" t="s">
        <v>40</v>
      </c>
      <c r="H135" s="32">
        <v>26964910</v>
      </c>
      <c r="I135" s="32">
        <f t="shared" si="4"/>
        <v>26964910</v>
      </c>
      <c r="J135" s="23" t="s">
        <v>41</v>
      </c>
      <c r="K135" s="23" t="s">
        <v>41</v>
      </c>
      <c r="L135" s="28" t="s">
        <v>125</v>
      </c>
    </row>
    <row r="136" spans="1:12" s="3" customFormat="1" ht="56.25" customHeight="1">
      <c r="A136" s="40">
        <f t="shared" si="3"/>
        <v>118</v>
      </c>
      <c r="B136" s="23">
        <v>80111600</v>
      </c>
      <c r="C136" s="31" t="s">
        <v>144</v>
      </c>
      <c r="D136" s="23" t="s">
        <v>31</v>
      </c>
      <c r="E136" s="34" t="s">
        <v>176</v>
      </c>
      <c r="F136" s="23" t="s">
        <v>143</v>
      </c>
      <c r="G136" s="22" t="s">
        <v>40</v>
      </c>
      <c r="H136" s="32">
        <v>59861880</v>
      </c>
      <c r="I136" s="29">
        <v>59861880</v>
      </c>
      <c r="J136" s="23" t="s">
        <v>41</v>
      </c>
      <c r="K136" s="23" t="s">
        <v>41</v>
      </c>
      <c r="L136" s="28" t="s">
        <v>125</v>
      </c>
    </row>
    <row r="137" spans="1:12" s="3" customFormat="1" ht="57.75" customHeight="1">
      <c r="A137" s="40">
        <f t="shared" si="3"/>
        <v>119</v>
      </c>
      <c r="B137" s="23">
        <v>80111600</v>
      </c>
      <c r="C137" s="31" t="s">
        <v>145</v>
      </c>
      <c r="D137" s="23" t="s">
        <v>31</v>
      </c>
      <c r="E137" s="34" t="s">
        <v>176</v>
      </c>
      <c r="F137" s="23" t="s">
        <v>143</v>
      </c>
      <c r="G137" s="22" t="s">
        <v>40</v>
      </c>
      <c r="H137" s="32">
        <v>19953960</v>
      </c>
      <c r="I137" s="29">
        <v>19953960</v>
      </c>
      <c r="J137" s="23" t="s">
        <v>41</v>
      </c>
      <c r="K137" s="23" t="s">
        <v>41</v>
      </c>
      <c r="L137" s="28" t="s">
        <v>125</v>
      </c>
    </row>
    <row r="138" spans="1:12" s="3" customFormat="1" ht="54" customHeight="1">
      <c r="A138" s="40">
        <f t="shared" si="3"/>
        <v>120</v>
      </c>
      <c r="B138" s="23">
        <v>80111600</v>
      </c>
      <c r="C138" s="31" t="s">
        <v>146</v>
      </c>
      <c r="D138" s="23" t="s">
        <v>31</v>
      </c>
      <c r="E138" s="34" t="s">
        <v>87</v>
      </c>
      <c r="F138" s="23" t="s">
        <v>143</v>
      </c>
      <c r="G138" s="22" t="s">
        <v>40</v>
      </c>
      <c r="H138" s="32">
        <v>49884900</v>
      </c>
      <c r="I138" s="32">
        <f aca="true" t="shared" si="5" ref="I138:I146">H138</f>
        <v>49884900</v>
      </c>
      <c r="J138" s="23" t="s">
        <v>41</v>
      </c>
      <c r="K138" s="23" t="s">
        <v>41</v>
      </c>
      <c r="L138" s="28" t="s">
        <v>125</v>
      </c>
    </row>
    <row r="139" spans="1:12" s="3" customFormat="1" ht="65.25" customHeight="1">
      <c r="A139" s="40">
        <f t="shared" si="3"/>
        <v>121</v>
      </c>
      <c r="B139" s="23">
        <v>80111600</v>
      </c>
      <c r="C139" s="31" t="s">
        <v>147</v>
      </c>
      <c r="D139" s="23" t="s">
        <v>31</v>
      </c>
      <c r="E139" s="34" t="s">
        <v>87</v>
      </c>
      <c r="F139" s="23" t="s">
        <v>143</v>
      </c>
      <c r="G139" s="22" t="s">
        <v>40</v>
      </c>
      <c r="H139" s="32">
        <v>49884900</v>
      </c>
      <c r="I139" s="32">
        <f t="shared" si="5"/>
        <v>49884900</v>
      </c>
      <c r="J139" s="23" t="s">
        <v>41</v>
      </c>
      <c r="K139" s="23" t="s">
        <v>41</v>
      </c>
      <c r="L139" s="28" t="s">
        <v>125</v>
      </c>
    </row>
    <row r="140" spans="1:12" s="3" customFormat="1" ht="48" customHeight="1">
      <c r="A140" s="40">
        <f t="shared" si="3"/>
        <v>122</v>
      </c>
      <c r="B140" s="23">
        <v>80111600</v>
      </c>
      <c r="C140" s="31" t="s">
        <v>148</v>
      </c>
      <c r="D140" s="23" t="s">
        <v>31</v>
      </c>
      <c r="E140" s="34" t="s">
        <v>87</v>
      </c>
      <c r="F140" s="23" t="s">
        <v>143</v>
      </c>
      <c r="G140" s="22" t="s">
        <v>40</v>
      </c>
      <c r="H140" s="32">
        <v>49884900</v>
      </c>
      <c r="I140" s="32">
        <f t="shared" si="5"/>
        <v>49884900</v>
      </c>
      <c r="J140" s="23" t="s">
        <v>41</v>
      </c>
      <c r="K140" s="23" t="s">
        <v>41</v>
      </c>
      <c r="L140" s="28" t="s">
        <v>125</v>
      </c>
    </row>
    <row r="141" spans="1:12" s="3" customFormat="1" ht="62.25" customHeight="1">
      <c r="A141" s="40">
        <f t="shared" si="3"/>
        <v>123</v>
      </c>
      <c r="B141" s="23">
        <v>80111600</v>
      </c>
      <c r="C141" s="31" t="s">
        <v>149</v>
      </c>
      <c r="D141" s="23" t="s">
        <v>31</v>
      </c>
      <c r="E141" s="34" t="s">
        <v>87</v>
      </c>
      <c r="F141" s="23" t="s">
        <v>143</v>
      </c>
      <c r="G141" s="22" t="s">
        <v>40</v>
      </c>
      <c r="H141" s="33">
        <f>47766600*300/360</f>
        <v>39805500</v>
      </c>
      <c r="I141" s="32">
        <f t="shared" si="5"/>
        <v>39805500</v>
      </c>
      <c r="J141" s="23" t="s">
        <v>41</v>
      </c>
      <c r="K141" s="23" t="s">
        <v>41</v>
      </c>
      <c r="L141" s="28" t="s">
        <v>125</v>
      </c>
    </row>
    <row r="142" spans="1:12" s="3" customFormat="1" ht="49.5" customHeight="1">
      <c r="A142" s="40">
        <f t="shared" si="3"/>
        <v>124</v>
      </c>
      <c r="B142" s="23">
        <v>80111600</v>
      </c>
      <c r="C142" s="31" t="s">
        <v>150</v>
      </c>
      <c r="D142" s="23" t="s">
        <v>31</v>
      </c>
      <c r="E142" s="34" t="s">
        <v>87</v>
      </c>
      <c r="F142" s="23" t="s">
        <v>143</v>
      </c>
      <c r="G142" s="22" t="s">
        <v>40</v>
      </c>
      <c r="H142" s="32">
        <v>49884900</v>
      </c>
      <c r="I142" s="32">
        <f t="shared" si="5"/>
        <v>49884900</v>
      </c>
      <c r="J142" s="23" t="s">
        <v>41</v>
      </c>
      <c r="K142" s="23" t="s">
        <v>41</v>
      </c>
      <c r="L142" s="28" t="s">
        <v>125</v>
      </c>
    </row>
    <row r="143" spans="1:12" s="3" customFormat="1" ht="51" customHeight="1">
      <c r="A143" s="40">
        <f t="shared" si="3"/>
        <v>125</v>
      </c>
      <c r="B143" s="23">
        <v>80111600</v>
      </c>
      <c r="C143" s="31" t="s">
        <v>151</v>
      </c>
      <c r="D143" s="23" t="s">
        <v>31</v>
      </c>
      <c r="E143" s="34" t="s">
        <v>87</v>
      </c>
      <c r="F143" s="23" t="s">
        <v>143</v>
      </c>
      <c r="G143" s="22" t="s">
        <v>40</v>
      </c>
      <c r="H143" s="32">
        <v>49884900</v>
      </c>
      <c r="I143" s="32">
        <f t="shared" si="5"/>
        <v>49884900</v>
      </c>
      <c r="J143" s="23" t="s">
        <v>41</v>
      </c>
      <c r="K143" s="23" t="s">
        <v>41</v>
      </c>
      <c r="L143" s="28" t="s">
        <v>125</v>
      </c>
    </row>
    <row r="144" spans="1:12" s="3" customFormat="1" ht="47.25" customHeight="1">
      <c r="A144" s="40">
        <f t="shared" si="3"/>
        <v>126</v>
      </c>
      <c r="B144" s="23">
        <v>80111600</v>
      </c>
      <c r="C144" s="31" t="s">
        <v>152</v>
      </c>
      <c r="D144" s="23" t="s">
        <v>31</v>
      </c>
      <c r="E144" s="34" t="s">
        <v>87</v>
      </c>
      <c r="F144" s="23" t="s">
        <v>143</v>
      </c>
      <c r="G144" s="22" t="s">
        <v>40</v>
      </c>
      <c r="H144" s="32">
        <v>49884900</v>
      </c>
      <c r="I144" s="32">
        <f t="shared" si="5"/>
        <v>49884900</v>
      </c>
      <c r="J144" s="23" t="s">
        <v>41</v>
      </c>
      <c r="K144" s="23" t="s">
        <v>41</v>
      </c>
      <c r="L144" s="28" t="s">
        <v>125</v>
      </c>
    </row>
    <row r="145" spans="1:12" s="3" customFormat="1" ht="34.5">
      <c r="A145" s="40">
        <f t="shared" si="3"/>
        <v>127</v>
      </c>
      <c r="B145" s="23">
        <v>80111600</v>
      </c>
      <c r="C145" s="31" t="s">
        <v>153</v>
      </c>
      <c r="D145" s="23" t="s">
        <v>31</v>
      </c>
      <c r="E145" s="34" t="s">
        <v>87</v>
      </c>
      <c r="F145" s="23" t="s">
        <v>143</v>
      </c>
      <c r="G145" s="22" t="s">
        <v>40</v>
      </c>
      <c r="H145" s="33">
        <f>47766600*300/360</f>
        <v>39805500</v>
      </c>
      <c r="I145" s="32">
        <f t="shared" si="5"/>
        <v>39805500</v>
      </c>
      <c r="J145" s="23" t="s">
        <v>41</v>
      </c>
      <c r="K145" s="23" t="s">
        <v>41</v>
      </c>
      <c r="L145" s="28" t="s">
        <v>125</v>
      </c>
    </row>
    <row r="146" spans="1:12" s="3" customFormat="1" ht="34.5">
      <c r="A146" s="40">
        <f t="shared" si="3"/>
        <v>128</v>
      </c>
      <c r="B146" s="23">
        <v>80111600</v>
      </c>
      <c r="C146" s="31" t="s">
        <v>154</v>
      </c>
      <c r="D146" s="23" t="s">
        <v>31</v>
      </c>
      <c r="E146" s="34" t="s">
        <v>87</v>
      </c>
      <c r="F146" s="23" t="s">
        <v>143</v>
      </c>
      <c r="G146" s="22" t="s">
        <v>40</v>
      </c>
      <c r="H146" s="32">
        <v>49884900</v>
      </c>
      <c r="I146" s="32">
        <f t="shared" si="5"/>
        <v>49884900</v>
      </c>
      <c r="J146" s="23" t="s">
        <v>41</v>
      </c>
      <c r="K146" s="23" t="s">
        <v>41</v>
      </c>
      <c r="L146" s="28" t="s">
        <v>125</v>
      </c>
    </row>
    <row r="147" spans="1:12" s="3" customFormat="1" ht="34.5">
      <c r="A147" s="40">
        <f t="shared" si="3"/>
        <v>129</v>
      </c>
      <c r="B147" s="23">
        <v>80111600</v>
      </c>
      <c r="C147" s="31" t="s">
        <v>155</v>
      </c>
      <c r="D147" s="23" t="s">
        <v>31</v>
      </c>
      <c r="E147" s="34" t="s">
        <v>177</v>
      </c>
      <c r="F147" s="23" t="s">
        <v>143</v>
      </c>
      <c r="G147" s="22" t="s">
        <v>40</v>
      </c>
      <c r="H147" s="33">
        <v>32338619</v>
      </c>
      <c r="I147" s="29">
        <v>32338619</v>
      </c>
      <c r="J147" s="23" t="s">
        <v>41</v>
      </c>
      <c r="K147" s="23" t="s">
        <v>41</v>
      </c>
      <c r="L147" s="28" t="s">
        <v>125</v>
      </c>
    </row>
    <row r="148" spans="1:12" s="3" customFormat="1" ht="34.5">
      <c r="A148" s="40">
        <f t="shared" si="3"/>
        <v>130</v>
      </c>
      <c r="B148" s="23">
        <v>80111600</v>
      </c>
      <c r="C148" s="31" t="s">
        <v>156</v>
      </c>
      <c r="D148" s="23" t="s">
        <v>31</v>
      </c>
      <c r="E148" s="34" t="s">
        <v>177</v>
      </c>
      <c r="F148" s="23" t="s">
        <v>143</v>
      </c>
      <c r="G148" s="22" t="s">
        <v>40</v>
      </c>
      <c r="H148" s="33">
        <v>32338619</v>
      </c>
      <c r="I148" s="29">
        <v>32338619</v>
      </c>
      <c r="J148" s="23" t="s">
        <v>41</v>
      </c>
      <c r="K148" s="23" t="s">
        <v>41</v>
      </c>
      <c r="L148" s="28" t="s">
        <v>125</v>
      </c>
    </row>
    <row r="149" spans="1:12" s="3" customFormat="1" ht="34.5">
      <c r="A149" s="40">
        <f aca="true" t="shared" si="6" ref="A149:A212">A148+1</f>
        <v>131</v>
      </c>
      <c r="B149" s="23">
        <v>80111600</v>
      </c>
      <c r="C149" s="31" t="s">
        <v>157</v>
      </c>
      <c r="D149" s="23" t="s">
        <v>31</v>
      </c>
      <c r="E149" s="34" t="s">
        <v>177</v>
      </c>
      <c r="F149" s="23" t="s">
        <v>143</v>
      </c>
      <c r="G149" s="22" t="s">
        <v>40</v>
      </c>
      <c r="H149" s="33">
        <v>32338619</v>
      </c>
      <c r="I149" s="29">
        <v>32338619</v>
      </c>
      <c r="J149" s="23" t="s">
        <v>41</v>
      </c>
      <c r="K149" s="23" t="s">
        <v>41</v>
      </c>
      <c r="L149" s="28" t="s">
        <v>125</v>
      </c>
    </row>
    <row r="150" spans="1:12" s="3" customFormat="1" ht="34.5">
      <c r="A150" s="40">
        <f t="shared" si="6"/>
        <v>132</v>
      </c>
      <c r="B150" s="23">
        <v>80111600</v>
      </c>
      <c r="C150" s="31" t="s">
        <v>158</v>
      </c>
      <c r="D150" s="23" t="s">
        <v>31</v>
      </c>
      <c r="E150" s="34" t="s">
        <v>177</v>
      </c>
      <c r="F150" s="23" t="s">
        <v>143</v>
      </c>
      <c r="G150" s="22" t="s">
        <v>40</v>
      </c>
      <c r="H150" s="33">
        <v>32338619</v>
      </c>
      <c r="I150" s="29">
        <v>32338619</v>
      </c>
      <c r="J150" s="23" t="s">
        <v>41</v>
      </c>
      <c r="K150" s="23" t="s">
        <v>41</v>
      </c>
      <c r="L150" s="28" t="s">
        <v>125</v>
      </c>
    </row>
    <row r="151" spans="1:12" s="3" customFormat="1" ht="34.5">
      <c r="A151" s="40">
        <f t="shared" si="6"/>
        <v>133</v>
      </c>
      <c r="B151" s="23">
        <v>80111600</v>
      </c>
      <c r="C151" s="31" t="s">
        <v>159</v>
      </c>
      <c r="D151" s="23" t="s">
        <v>31</v>
      </c>
      <c r="E151" s="34" t="s">
        <v>177</v>
      </c>
      <c r="F151" s="23" t="s">
        <v>143</v>
      </c>
      <c r="G151" s="22" t="s">
        <v>40</v>
      </c>
      <c r="H151" s="33">
        <v>24942450</v>
      </c>
      <c r="I151" s="29">
        <v>24942450</v>
      </c>
      <c r="J151" s="23" t="s">
        <v>41</v>
      </c>
      <c r="K151" s="23" t="s">
        <v>41</v>
      </c>
      <c r="L151" s="28" t="s">
        <v>125</v>
      </c>
    </row>
    <row r="152" spans="1:12" s="3" customFormat="1" ht="34.5">
      <c r="A152" s="40">
        <f t="shared" si="6"/>
        <v>134</v>
      </c>
      <c r="B152" s="23">
        <v>80111600</v>
      </c>
      <c r="C152" s="31" t="s">
        <v>160</v>
      </c>
      <c r="D152" s="23" t="s">
        <v>31</v>
      </c>
      <c r="E152" s="34" t="s">
        <v>177</v>
      </c>
      <c r="F152" s="23" t="s">
        <v>143</v>
      </c>
      <c r="G152" s="22" t="s">
        <v>40</v>
      </c>
      <c r="H152" s="33">
        <v>24942450</v>
      </c>
      <c r="I152" s="29">
        <v>24942450</v>
      </c>
      <c r="J152" s="23" t="s">
        <v>41</v>
      </c>
      <c r="K152" s="23" t="s">
        <v>41</v>
      </c>
      <c r="L152" s="28" t="s">
        <v>125</v>
      </c>
    </row>
    <row r="153" spans="1:12" s="3" customFormat="1" ht="34.5">
      <c r="A153" s="40">
        <f t="shared" si="6"/>
        <v>135</v>
      </c>
      <c r="B153" s="23">
        <v>80111600</v>
      </c>
      <c r="C153" s="31" t="s">
        <v>161</v>
      </c>
      <c r="D153" s="23" t="s">
        <v>31</v>
      </c>
      <c r="E153" s="34" t="s">
        <v>177</v>
      </c>
      <c r="F153" s="23" t="s">
        <v>143</v>
      </c>
      <c r="G153" s="22" t="s">
        <v>40</v>
      </c>
      <c r="H153" s="33">
        <v>24942450</v>
      </c>
      <c r="I153" s="29">
        <v>24942450</v>
      </c>
      <c r="J153" s="23" t="s">
        <v>41</v>
      </c>
      <c r="K153" s="23" t="s">
        <v>41</v>
      </c>
      <c r="L153" s="28" t="s">
        <v>125</v>
      </c>
    </row>
    <row r="154" spans="1:12" s="3" customFormat="1" ht="34.5">
      <c r="A154" s="40">
        <f t="shared" si="6"/>
        <v>136</v>
      </c>
      <c r="B154" s="23">
        <v>80111600</v>
      </c>
      <c r="C154" s="31" t="s">
        <v>162</v>
      </c>
      <c r="D154" s="23" t="s">
        <v>31</v>
      </c>
      <c r="E154" s="34" t="s">
        <v>177</v>
      </c>
      <c r="F154" s="23" t="s">
        <v>143</v>
      </c>
      <c r="G154" s="22" t="s">
        <v>40</v>
      </c>
      <c r="H154" s="33">
        <v>24942450</v>
      </c>
      <c r="I154" s="29">
        <v>24942450</v>
      </c>
      <c r="J154" s="23" t="s">
        <v>41</v>
      </c>
      <c r="K154" s="23" t="s">
        <v>41</v>
      </c>
      <c r="L154" s="28" t="s">
        <v>125</v>
      </c>
    </row>
    <row r="155" spans="1:12" s="3" customFormat="1" ht="34.5">
      <c r="A155" s="40">
        <f t="shared" si="6"/>
        <v>137</v>
      </c>
      <c r="B155" s="23">
        <v>80111600</v>
      </c>
      <c r="C155" s="31" t="s">
        <v>163</v>
      </c>
      <c r="D155" s="23" t="s">
        <v>31</v>
      </c>
      <c r="E155" s="34" t="s">
        <v>177</v>
      </c>
      <c r="F155" s="23" t="s">
        <v>143</v>
      </c>
      <c r="G155" s="22" t="s">
        <v>40</v>
      </c>
      <c r="H155" s="33">
        <v>24942450</v>
      </c>
      <c r="I155" s="29">
        <v>24942450</v>
      </c>
      <c r="J155" s="23" t="s">
        <v>41</v>
      </c>
      <c r="K155" s="23" t="s">
        <v>41</v>
      </c>
      <c r="L155" s="28" t="s">
        <v>125</v>
      </c>
    </row>
    <row r="156" spans="1:12" s="3" customFormat="1" ht="34.5">
      <c r="A156" s="40">
        <f t="shared" si="6"/>
        <v>138</v>
      </c>
      <c r="B156" s="23">
        <v>80111600</v>
      </c>
      <c r="C156" s="31" t="s">
        <v>164</v>
      </c>
      <c r="D156" s="23" t="s">
        <v>31</v>
      </c>
      <c r="E156" s="34" t="s">
        <v>177</v>
      </c>
      <c r="F156" s="23" t="s">
        <v>143</v>
      </c>
      <c r="G156" s="22" t="s">
        <v>40</v>
      </c>
      <c r="H156" s="33">
        <v>24942450</v>
      </c>
      <c r="I156" s="29">
        <v>24942450</v>
      </c>
      <c r="J156" s="23" t="s">
        <v>41</v>
      </c>
      <c r="K156" s="23" t="s">
        <v>41</v>
      </c>
      <c r="L156" s="28" t="s">
        <v>125</v>
      </c>
    </row>
    <row r="157" spans="1:12" s="3" customFormat="1" ht="34.5">
      <c r="A157" s="40">
        <f t="shared" si="6"/>
        <v>139</v>
      </c>
      <c r="B157" s="23">
        <v>80111600</v>
      </c>
      <c r="C157" s="31" t="s">
        <v>165</v>
      </c>
      <c r="D157" s="23" t="s">
        <v>31</v>
      </c>
      <c r="E157" s="34" t="s">
        <v>177</v>
      </c>
      <c r="F157" s="23" t="s">
        <v>143</v>
      </c>
      <c r="G157" s="22" t="s">
        <v>40</v>
      </c>
      <c r="H157" s="33">
        <v>24942450</v>
      </c>
      <c r="I157" s="29">
        <v>24942450</v>
      </c>
      <c r="J157" s="23" t="s">
        <v>41</v>
      </c>
      <c r="K157" s="23" t="s">
        <v>41</v>
      </c>
      <c r="L157" s="28" t="s">
        <v>125</v>
      </c>
    </row>
    <row r="158" spans="1:12" s="3" customFormat="1" ht="34.5">
      <c r="A158" s="40">
        <f t="shared" si="6"/>
        <v>140</v>
      </c>
      <c r="B158" s="23">
        <v>80111600</v>
      </c>
      <c r="C158" s="31" t="s">
        <v>166</v>
      </c>
      <c r="D158" s="23" t="s">
        <v>31</v>
      </c>
      <c r="E158" s="34" t="s">
        <v>177</v>
      </c>
      <c r="F158" s="23" t="s">
        <v>143</v>
      </c>
      <c r="G158" s="22" t="s">
        <v>40</v>
      </c>
      <c r="H158" s="33">
        <v>13482450</v>
      </c>
      <c r="I158" s="29">
        <v>13482450</v>
      </c>
      <c r="J158" s="23" t="s">
        <v>41</v>
      </c>
      <c r="K158" s="23" t="s">
        <v>41</v>
      </c>
      <c r="L158" s="28" t="s">
        <v>125</v>
      </c>
    </row>
    <row r="159" spans="1:12" s="3" customFormat="1" ht="34.5">
      <c r="A159" s="40">
        <f t="shared" si="6"/>
        <v>141</v>
      </c>
      <c r="B159" s="23">
        <v>80111600</v>
      </c>
      <c r="C159" s="31" t="s">
        <v>167</v>
      </c>
      <c r="D159" s="23" t="s">
        <v>31</v>
      </c>
      <c r="E159" s="34" t="s">
        <v>177</v>
      </c>
      <c r="F159" s="23" t="s">
        <v>143</v>
      </c>
      <c r="G159" s="22" t="s">
        <v>40</v>
      </c>
      <c r="H159" s="33">
        <v>8802062</v>
      </c>
      <c r="I159" s="29">
        <v>8802062</v>
      </c>
      <c r="J159" s="23" t="s">
        <v>41</v>
      </c>
      <c r="K159" s="23" t="s">
        <v>41</v>
      </c>
      <c r="L159" s="28" t="s">
        <v>125</v>
      </c>
    </row>
    <row r="160" spans="1:12" s="3" customFormat="1" ht="34.5">
      <c r="A160" s="40">
        <f t="shared" si="6"/>
        <v>142</v>
      </c>
      <c r="B160" s="23">
        <v>80111600</v>
      </c>
      <c r="C160" s="31" t="s">
        <v>168</v>
      </c>
      <c r="D160" s="23" t="s">
        <v>31</v>
      </c>
      <c r="E160" s="34" t="s">
        <v>177</v>
      </c>
      <c r="F160" s="23" t="s">
        <v>143</v>
      </c>
      <c r="G160" s="22" t="s">
        <v>40</v>
      </c>
      <c r="H160" s="33">
        <v>8802062</v>
      </c>
      <c r="I160" s="29">
        <v>8802062</v>
      </c>
      <c r="J160" s="23" t="s">
        <v>41</v>
      </c>
      <c r="K160" s="23" t="s">
        <v>41</v>
      </c>
      <c r="L160" s="28" t="s">
        <v>125</v>
      </c>
    </row>
    <row r="161" spans="1:12" s="3" customFormat="1" ht="34.5">
      <c r="A161" s="40">
        <f t="shared" si="6"/>
        <v>143</v>
      </c>
      <c r="B161" s="23">
        <v>80141602</v>
      </c>
      <c r="C161" s="31" t="s">
        <v>169</v>
      </c>
      <c r="D161" s="23" t="s">
        <v>31</v>
      </c>
      <c r="E161" s="34" t="s">
        <v>178</v>
      </c>
      <c r="F161" s="23" t="s">
        <v>36</v>
      </c>
      <c r="G161" s="22" t="s">
        <v>40</v>
      </c>
      <c r="H161" s="33">
        <v>27874269</v>
      </c>
      <c r="I161" s="29">
        <v>27874269</v>
      </c>
      <c r="J161" s="23" t="s">
        <v>41</v>
      </c>
      <c r="K161" s="23" t="s">
        <v>41</v>
      </c>
      <c r="L161" s="28" t="s">
        <v>125</v>
      </c>
    </row>
    <row r="162" spans="1:12" s="3" customFormat="1" ht="34.5">
      <c r="A162" s="40">
        <f t="shared" si="6"/>
        <v>144</v>
      </c>
      <c r="B162" s="23">
        <v>80111600</v>
      </c>
      <c r="C162" s="31" t="s">
        <v>170</v>
      </c>
      <c r="D162" s="23" t="s">
        <v>31</v>
      </c>
      <c r="E162" s="34" t="s">
        <v>87</v>
      </c>
      <c r="F162" s="23" t="s">
        <v>143</v>
      </c>
      <c r="G162" s="22" t="s">
        <v>40</v>
      </c>
      <c r="H162" s="32">
        <v>49884900</v>
      </c>
      <c r="I162" s="32">
        <f>H162</f>
        <v>49884900</v>
      </c>
      <c r="J162" s="23" t="s">
        <v>41</v>
      </c>
      <c r="K162" s="23" t="s">
        <v>41</v>
      </c>
      <c r="L162" s="28" t="s">
        <v>125</v>
      </c>
    </row>
    <row r="163" spans="1:12" s="3" customFormat="1" ht="49.5" customHeight="1">
      <c r="A163" s="40">
        <f t="shared" si="6"/>
        <v>145</v>
      </c>
      <c r="B163" s="23">
        <v>80111600</v>
      </c>
      <c r="C163" s="31" t="s">
        <v>171</v>
      </c>
      <c r="D163" s="23" t="s">
        <v>31</v>
      </c>
      <c r="E163" s="34" t="s">
        <v>87</v>
      </c>
      <c r="F163" s="23" t="s">
        <v>143</v>
      </c>
      <c r="G163" s="22" t="s">
        <v>40</v>
      </c>
      <c r="H163" s="32">
        <v>49884900</v>
      </c>
      <c r="I163" s="32">
        <f>H163</f>
        <v>49884900</v>
      </c>
      <c r="J163" s="23" t="s">
        <v>41</v>
      </c>
      <c r="K163" s="23" t="s">
        <v>41</v>
      </c>
      <c r="L163" s="28" t="s">
        <v>125</v>
      </c>
    </row>
    <row r="164" spans="1:12" s="3" customFormat="1" ht="34.5">
      <c r="A164" s="40">
        <f t="shared" si="6"/>
        <v>146</v>
      </c>
      <c r="B164" s="23">
        <v>80111600</v>
      </c>
      <c r="C164" s="31" t="s">
        <v>172</v>
      </c>
      <c r="D164" s="23" t="s">
        <v>31</v>
      </c>
      <c r="E164" s="34" t="s">
        <v>87</v>
      </c>
      <c r="F164" s="23" t="s">
        <v>135</v>
      </c>
      <c r="G164" s="22" t="s">
        <v>40</v>
      </c>
      <c r="H164" s="32">
        <v>64715700</v>
      </c>
      <c r="I164" s="32">
        <f>H164</f>
        <v>64715700</v>
      </c>
      <c r="J164" s="23" t="s">
        <v>41</v>
      </c>
      <c r="K164" s="23" t="s">
        <v>41</v>
      </c>
      <c r="L164" s="28" t="s">
        <v>125</v>
      </c>
    </row>
    <row r="165" spans="1:12" s="3" customFormat="1" ht="34.5">
      <c r="A165" s="40">
        <f t="shared" si="6"/>
        <v>147</v>
      </c>
      <c r="B165" s="23">
        <v>80111600</v>
      </c>
      <c r="C165" s="31" t="s">
        <v>173</v>
      </c>
      <c r="D165" s="23" t="s">
        <v>31</v>
      </c>
      <c r="E165" s="34" t="s">
        <v>87</v>
      </c>
      <c r="F165" s="23" t="s">
        <v>135</v>
      </c>
      <c r="G165" s="22" t="s">
        <v>40</v>
      </c>
      <c r="H165" s="32">
        <v>64715700</v>
      </c>
      <c r="I165" s="32">
        <f>H165</f>
        <v>64715700</v>
      </c>
      <c r="J165" s="23" t="s">
        <v>41</v>
      </c>
      <c r="K165" s="23" t="s">
        <v>41</v>
      </c>
      <c r="L165" s="28" t="s">
        <v>125</v>
      </c>
    </row>
    <row r="166" spans="1:12" s="3" customFormat="1" ht="41.25" customHeight="1">
      <c r="A166" s="40">
        <f t="shared" si="6"/>
        <v>148</v>
      </c>
      <c r="B166" s="23">
        <v>80111600</v>
      </c>
      <c r="C166" s="31" t="s">
        <v>181</v>
      </c>
      <c r="D166" s="23" t="s">
        <v>31</v>
      </c>
      <c r="E166" s="28" t="s">
        <v>192</v>
      </c>
      <c r="F166" s="23" t="s">
        <v>143</v>
      </c>
      <c r="G166" s="29" t="s">
        <v>341</v>
      </c>
      <c r="H166" s="39">
        <f>215719*270</f>
        <v>58244130</v>
      </c>
      <c r="I166" s="39">
        <f>H166</f>
        <v>58244130</v>
      </c>
      <c r="J166" s="23" t="s">
        <v>41</v>
      </c>
      <c r="K166" s="23" t="s">
        <v>41</v>
      </c>
      <c r="L166" s="28" t="s">
        <v>180</v>
      </c>
    </row>
    <row r="167" spans="1:12" s="3" customFormat="1" ht="41.25" customHeight="1">
      <c r="A167" s="40">
        <f t="shared" si="6"/>
        <v>149</v>
      </c>
      <c r="B167" s="23">
        <v>80111600</v>
      </c>
      <c r="C167" s="31" t="s">
        <v>182</v>
      </c>
      <c r="D167" s="23" t="s">
        <v>31</v>
      </c>
      <c r="E167" s="28" t="s">
        <v>192</v>
      </c>
      <c r="F167" s="23" t="s">
        <v>143</v>
      </c>
      <c r="G167" s="29" t="s">
        <v>341</v>
      </c>
      <c r="H167" s="39">
        <f>132685*270</f>
        <v>35824950</v>
      </c>
      <c r="I167" s="39">
        <f>H167</f>
        <v>35824950</v>
      </c>
      <c r="J167" s="23" t="s">
        <v>41</v>
      </c>
      <c r="K167" s="23" t="s">
        <v>41</v>
      </c>
      <c r="L167" s="28" t="s">
        <v>180</v>
      </c>
    </row>
    <row r="168" spans="1:12" s="3" customFormat="1" ht="50.25" customHeight="1">
      <c r="A168" s="40">
        <f t="shared" si="6"/>
        <v>150</v>
      </c>
      <c r="B168" s="23">
        <v>80111600</v>
      </c>
      <c r="C168" s="31" t="s">
        <v>183</v>
      </c>
      <c r="D168" s="23" t="s">
        <v>31</v>
      </c>
      <c r="E168" s="28" t="s">
        <v>192</v>
      </c>
      <c r="F168" s="23" t="s">
        <v>143</v>
      </c>
      <c r="G168" s="29" t="s">
        <v>341</v>
      </c>
      <c r="H168" s="39">
        <f>166283*270</f>
        <v>44896410</v>
      </c>
      <c r="I168" s="39">
        <f>H168</f>
        <v>44896410</v>
      </c>
      <c r="J168" s="23" t="s">
        <v>41</v>
      </c>
      <c r="K168" s="23" t="s">
        <v>41</v>
      </c>
      <c r="L168" s="28" t="s">
        <v>180</v>
      </c>
    </row>
    <row r="169" spans="1:12" s="3" customFormat="1" ht="53.25" customHeight="1">
      <c r="A169" s="40">
        <f t="shared" si="6"/>
        <v>151</v>
      </c>
      <c r="B169" s="23">
        <v>80111600</v>
      </c>
      <c r="C169" s="31" t="s">
        <v>237</v>
      </c>
      <c r="D169" s="28" t="s">
        <v>31</v>
      </c>
      <c r="E169" s="28" t="s">
        <v>192</v>
      </c>
      <c r="F169" s="23" t="s">
        <v>143</v>
      </c>
      <c r="G169" s="29" t="s">
        <v>40</v>
      </c>
      <c r="H169" s="39">
        <f>166283*270</f>
        <v>44896410</v>
      </c>
      <c r="I169" s="39">
        <f>H169</f>
        <v>44896410</v>
      </c>
      <c r="J169" s="23" t="s">
        <v>41</v>
      </c>
      <c r="K169" s="23" t="s">
        <v>41</v>
      </c>
      <c r="L169" s="28" t="s">
        <v>180</v>
      </c>
    </row>
    <row r="170" spans="1:12" s="3" customFormat="1" ht="42" customHeight="1">
      <c r="A170" s="40">
        <f t="shared" si="6"/>
        <v>152</v>
      </c>
      <c r="B170" s="23">
        <v>80111600</v>
      </c>
      <c r="C170" s="31" t="s">
        <v>359</v>
      </c>
      <c r="D170" s="23" t="s">
        <v>31</v>
      </c>
      <c r="E170" s="28" t="s">
        <v>192</v>
      </c>
      <c r="F170" s="23" t="s">
        <v>143</v>
      </c>
      <c r="G170" s="29" t="s">
        <v>342</v>
      </c>
      <c r="H170" s="39">
        <f>89883*270</f>
        <v>24268410</v>
      </c>
      <c r="I170" s="39">
        <f>H170</f>
        <v>24268410</v>
      </c>
      <c r="J170" s="23" t="s">
        <v>41</v>
      </c>
      <c r="K170" s="23" t="s">
        <v>41</v>
      </c>
      <c r="L170" s="28" t="s">
        <v>180</v>
      </c>
    </row>
    <row r="171" spans="1:12" s="3" customFormat="1" ht="35.25" customHeight="1">
      <c r="A171" s="40">
        <f t="shared" si="6"/>
        <v>153</v>
      </c>
      <c r="B171" s="23">
        <v>80111600</v>
      </c>
      <c r="C171" s="31" t="s">
        <v>358</v>
      </c>
      <c r="D171" s="23" t="s">
        <v>31</v>
      </c>
      <c r="E171" s="28" t="s">
        <v>192</v>
      </c>
      <c r="F171" s="23" t="s">
        <v>143</v>
      </c>
      <c r="G171" s="29" t="s">
        <v>342</v>
      </c>
      <c r="H171" s="39">
        <f>89883*270</f>
        <v>24268410</v>
      </c>
      <c r="I171" s="39">
        <f>H171</f>
        <v>24268410</v>
      </c>
      <c r="J171" s="23" t="s">
        <v>41</v>
      </c>
      <c r="K171" s="23" t="s">
        <v>41</v>
      </c>
      <c r="L171" s="28" t="s">
        <v>180</v>
      </c>
    </row>
    <row r="172" spans="1:12" s="3" customFormat="1" ht="37.5" customHeight="1">
      <c r="A172" s="40">
        <f t="shared" si="6"/>
        <v>154</v>
      </c>
      <c r="B172" s="23">
        <v>80111600</v>
      </c>
      <c r="C172" s="31" t="s">
        <v>360</v>
      </c>
      <c r="D172" s="23" t="s">
        <v>31</v>
      </c>
      <c r="E172" s="28" t="s">
        <v>192</v>
      </c>
      <c r="F172" s="23" t="s">
        <v>143</v>
      </c>
      <c r="G172" s="29" t="s">
        <v>342</v>
      </c>
      <c r="H172" s="39">
        <f>89883*270</f>
        <v>24268410</v>
      </c>
      <c r="I172" s="39">
        <f>H172</f>
        <v>24268410</v>
      </c>
      <c r="J172" s="23" t="s">
        <v>41</v>
      </c>
      <c r="K172" s="23" t="s">
        <v>41</v>
      </c>
      <c r="L172" s="28" t="s">
        <v>180</v>
      </c>
    </row>
    <row r="173" spans="1:12" s="3" customFormat="1" ht="34.5" customHeight="1">
      <c r="A173" s="40">
        <f t="shared" si="6"/>
        <v>155</v>
      </c>
      <c r="B173" s="23">
        <v>80111600</v>
      </c>
      <c r="C173" s="31" t="s">
        <v>361</v>
      </c>
      <c r="D173" s="23" t="s">
        <v>31</v>
      </c>
      <c r="E173" s="28" t="s">
        <v>192</v>
      </c>
      <c r="F173" s="23" t="s">
        <v>143</v>
      </c>
      <c r="G173" s="29" t="s">
        <v>342</v>
      </c>
      <c r="H173" s="39">
        <f>89883*270</f>
        <v>24268410</v>
      </c>
      <c r="I173" s="39">
        <f>H173</f>
        <v>24268410</v>
      </c>
      <c r="J173" s="23" t="s">
        <v>41</v>
      </c>
      <c r="K173" s="23" t="s">
        <v>41</v>
      </c>
      <c r="L173" s="28" t="s">
        <v>180</v>
      </c>
    </row>
    <row r="174" spans="1:12" s="3" customFormat="1" ht="46.5" customHeight="1">
      <c r="A174" s="40">
        <f t="shared" si="6"/>
        <v>156</v>
      </c>
      <c r="B174" s="23">
        <v>80111600</v>
      </c>
      <c r="C174" s="31" t="s">
        <v>240</v>
      </c>
      <c r="D174" s="28" t="s">
        <v>31</v>
      </c>
      <c r="E174" s="28" t="s">
        <v>192</v>
      </c>
      <c r="F174" s="23" t="s">
        <v>143</v>
      </c>
      <c r="G174" s="29" t="s">
        <v>342</v>
      </c>
      <c r="H174" s="39">
        <f>132685*270</f>
        <v>35824950</v>
      </c>
      <c r="I174" s="39">
        <f>H174</f>
        <v>35824950</v>
      </c>
      <c r="J174" s="23" t="s">
        <v>41</v>
      </c>
      <c r="K174" s="23" t="s">
        <v>41</v>
      </c>
      <c r="L174" s="28" t="s">
        <v>180</v>
      </c>
    </row>
    <row r="175" spans="1:12" s="3" customFormat="1" ht="39" customHeight="1">
      <c r="A175" s="40">
        <f t="shared" si="6"/>
        <v>157</v>
      </c>
      <c r="B175" s="23">
        <v>80111600</v>
      </c>
      <c r="C175" s="31" t="s">
        <v>241</v>
      </c>
      <c r="D175" s="28" t="s">
        <v>31</v>
      </c>
      <c r="E175" s="28" t="s">
        <v>192</v>
      </c>
      <c r="F175" s="23" t="s">
        <v>143</v>
      </c>
      <c r="G175" s="29" t="s">
        <v>342</v>
      </c>
      <c r="H175" s="39">
        <f>215719*270</f>
        <v>58244130</v>
      </c>
      <c r="I175" s="39">
        <f>H175</f>
        <v>58244130</v>
      </c>
      <c r="J175" s="23" t="s">
        <v>41</v>
      </c>
      <c r="K175" s="23" t="s">
        <v>41</v>
      </c>
      <c r="L175" s="28" t="s">
        <v>180</v>
      </c>
    </row>
    <row r="176" spans="1:12" s="3" customFormat="1" ht="50.25" customHeight="1">
      <c r="A176" s="40">
        <f t="shared" si="6"/>
        <v>158</v>
      </c>
      <c r="B176" s="23">
        <v>80111600</v>
      </c>
      <c r="C176" s="31" t="s">
        <v>243</v>
      </c>
      <c r="D176" s="28" t="s">
        <v>31</v>
      </c>
      <c r="E176" s="28" t="s">
        <v>192</v>
      </c>
      <c r="F176" s="23" t="s">
        <v>143</v>
      </c>
      <c r="G176" s="29" t="s">
        <v>342</v>
      </c>
      <c r="H176" s="39">
        <f>166283*270</f>
        <v>44896410</v>
      </c>
      <c r="I176" s="39">
        <f>H176</f>
        <v>44896410</v>
      </c>
      <c r="J176" s="23" t="s">
        <v>41</v>
      </c>
      <c r="K176" s="23" t="s">
        <v>41</v>
      </c>
      <c r="L176" s="28" t="s">
        <v>180</v>
      </c>
    </row>
    <row r="177" spans="1:12" s="3" customFormat="1" ht="36.75" customHeight="1">
      <c r="A177" s="40">
        <f t="shared" si="6"/>
        <v>159</v>
      </c>
      <c r="B177" s="23">
        <v>80111600</v>
      </c>
      <c r="C177" s="31" t="s">
        <v>258</v>
      </c>
      <c r="D177" s="28" t="s">
        <v>31</v>
      </c>
      <c r="E177" s="28" t="s">
        <v>192</v>
      </c>
      <c r="F177" s="23" t="s">
        <v>143</v>
      </c>
      <c r="G177" s="29" t="s">
        <v>40</v>
      </c>
      <c r="H177" s="39">
        <f>132685*270</f>
        <v>35824950</v>
      </c>
      <c r="I177" s="39">
        <f>H177</f>
        <v>35824950</v>
      </c>
      <c r="J177" s="23" t="s">
        <v>41</v>
      </c>
      <c r="K177" s="23" t="s">
        <v>41</v>
      </c>
      <c r="L177" s="28" t="s">
        <v>180</v>
      </c>
    </row>
    <row r="178" spans="1:12" s="3" customFormat="1" ht="37.5" customHeight="1">
      <c r="A178" s="40">
        <f t="shared" si="6"/>
        <v>160</v>
      </c>
      <c r="B178" s="23">
        <v>80111600</v>
      </c>
      <c r="C178" s="31" t="s">
        <v>362</v>
      </c>
      <c r="D178" s="23" t="s">
        <v>31</v>
      </c>
      <c r="E178" s="28" t="s">
        <v>192</v>
      </c>
      <c r="F178" s="23" t="s">
        <v>143</v>
      </c>
      <c r="G178" s="29" t="s">
        <v>342</v>
      </c>
      <c r="H178" s="39">
        <f>89883*270</f>
        <v>24268410</v>
      </c>
      <c r="I178" s="39">
        <f>H178</f>
        <v>24268410</v>
      </c>
      <c r="J178" s="23" t="s">
        <v>41</v>
      </c>
      <c r="K178" s="23" t="s">
        <v>41</v>
      </c>
      <c r="L178" s="28" t="s">
        <v>180</v>
      </c>
    </row>
    <row r="179" spans="1:12" s="3" customFormat="1" ht="33.75" customHeight="1">
      <c r="A179" s="40">
        <f t="shared" si="6"/>
        <v>161</v>
      </c>
      <c r="B179" s="23">
        <v>80111600</v>
      </c>
      <c r="C179" s="31" t="s">
        <v>363</v>
      </c>
      <c r="D179" s="23" t="s">
        <v>31</v>
      </c>
      <c r="E179" s="28" t="s">
        <v>192</v>
      </c>
      <c r="F179" s="23" t="s">
        <v>143</v>
      </c>
      <c r="G179" s="29" t="s">
        <v>342</v>
      </c>
      <c r="H179" s="39">
        <f>89883*270</f>
        <v>24268410</v>
      </c>
      <c r="I179" s="39">
        <f>H179</f>
        <v>24268410</v>
      </c>
      <c r="J179" s="23" t="s">
        <v>41</v>
      </c>
      <c r="K179" s="23" t="s">
        <v>41</v>
      </c>
      <c r="L179" s="28" t="s">
        <v>180</v>
      </c>
    </row>
    <row r="180" spans="1:12" s="3" customFormat="1" ht="35.25" customHeight="1">
      <c r="A180" s="40">
        <f t="shared" si="6"/>
        <v>162</v>
      </c>
      <c r="B180" s="23">
        <v>80111600</v>
      </c>
      <c r="C180" s="31" t="s">
        <v>364</v>
      </c>
      <c r="D180" s="23" t="s">
        <v>31</v>
      </c>
      <c r="E180" s="28" t="s">
        <v>192</v>
      </c>
      <c r="F180" s="23" t="s">
        <v>143</v>
      </c>
      <c r="G180" s="29" t="s">
        <v>342</v>
      </c>
      <c r="H180" s="39">
        <f>89883*270</f>
        <v>24268410</v>
      </c>
      <c r="I180" s="39">
        <f>H180</f>
        <v>24268410</v>
      </c>
      <c r="J180" s="23" t="s">
        <v>41</v>
      </c>
      <c r="K180" s="23" t="s">
        <v>41</v>
      </c>
      <c r="L180" s="28" t="s">
        <v>180</v>
      </c>
    </row>
    <row r="181" spans="1:12" s="3" customFormat="1" ht="36.75" customHeight="1">
      <c r="A181" s="40">
        <f t="shared" si="6"/>
        <v>163</v>
      </c>
      <c r="B181" s="23">
        <v>80111600</v>
      </c>
      <c r="C181" s="31" t="s">
        <v>365</v>
      </c>
      <c r="D181" s="23" t="s">
        <v>31</v>
      </c>
      <c r="E181" s="28" t="s">
        <v>192</v>
      </c>
      <c r="F181" s="23" t="s">
        <v>143</v>
      </c>
      <c r="G181" s="29" t="s">
        <v>342</v>
      </c>
      <c r="H181" s="39">
        <f>89883*270</f>
        <v>24268410</v>
      </c>
      <c r="I181" s="39">
        <f>H181</f>
        <v>24268410</v>
      </c>
      <c r="J181" s="23" t="s">
        <v>41</v>
      </c>
      <c r="K181" s="23" t="s">
        <v>41</v>
      </c>
      <c r="L181" s="28" t="s">
        <v>180</v>
      </c>
    </row>
    <row r="182" spans="1:12" s="3" customFormat="1" ht="46.5" customHeight="1">
      <c r="A182" s="40">
        <f t="shared" si="6"/>
        <v>164</v>
      </c>
      <c r="B182" s="23">
        <v>80111600</v>
      </c>
      <c r="C182" s="31" t="s">
        <v>366</v>
      </c>
      <c r="D182" s="23" t="s">
        <v>31</v>
      </c>
      <c r="E182" s="28" t="s">
        <v>192</v>
      </c>
      <c r="F182" s="23" t="s">
        <v>143</v>
      </c>
      <c r="G182" s="29" t="s">
        <v>342</v>
      </c>
      <c r="H182" s="39">
        <f>89883*270</f>
        <v>24268410</v>
      </c>
      <c r="I182" s="39">
        <f>H182</f>
        <v>24268410</v>
      </c>
      <c r="J182" s="23" t="s">
        <v>41</v>
      </c>
      <c r="K182" s="23" t="s">
        <v>41</v>
      </c>
      <c r="L182" s="28" t="s">
        <v>180</v>
      </c>
    </row>
    <row r="183" spans="1:12" s="3" customFormat="1" ht="31.5" customHeight="1">
      <c r="A183" s="40">
        <f t="shared" si="6"/>
        <v>165</v>
      </c>
      <c r="B183" s="23">
        <v>80111600</v>
      </c>
      <c r="C183" s="31" t="s">
        <v>368</v>
      </c>
      <c r="D183" s="23" t="s">
        <v>31</v>
      </c>
      <c r="E183" s="28" t="s">
        <v>192</v>
      </c>
      <c r="F183" s="23" t="s">
        <v>143</v>
      </c>
      <c r="G183" s="29" t="s">
        <v>342</v>
      </c>
      <c r="H183" s="39">
        <f>89883*270</f>
        <v>24268410</v>
      </c>
      <c r="I183" s="39">
        <f>H183</f>
        <v>24268410</v>
      </c>
      <c r="J183" s="23" t="s">
        <v>41</v>
      </c>
      <c r="K183" s="23" t="s">
        <v>41</v>
      </c>
      <c r="L183" s="28" t="s">
        <v>180</v>
      </c>
    </row>
    <row r="184" spans="1:12" s="3" customFormat="1" ht="37.5" customHeight="1">
      <c r="A184" s="40">
        <f t="shared" si="6"/>
        <v>166</v>
      </c>
      <c r="B184" s="23">
        <v>80111600</v>
      </c>
      <c r="C184" s="31" t="s">
        <v>367</v>
      </c>
      <c r="D184" s="23" t="s">
        <v>235</v>
      </c>
      <c r="E184" s="28" t="s">
        <v>192</v>
      </c>
      <c r="F184" s="23" t="s">
        <v>143</v>
      </c>
      <c r="G184" s="29" t="s">
        <v>40</v>
      </c>
      <c r="H184" s="39">
        <f>58424*270</f>
        <v>15774480</v>
      </c>
      <c r="I184" s="39">
        <f>H184</f>
        <v>15774480</v>
      </c>
      <c r="J184" s="23" t="s">
        <v>41</v>
      </c>
      <c r="K184" s="23" t="s">
        <v>41</v>
      </c>
      <c r="L184" s="28" t="s">
        <v>180</v>
      </c>
    </row>
    <row r="185" spans="1:12" s="3" customFormat="1" ht="50.25" customHeight="1">
      <c r="A185" s="40">
        <f t="shared" si="6"/>
        <v>167</v>
      </c>
      <c r="B185" s="23">
        <v>80111600</v>
      </c>
      <c r="C185" s="31" t="s">
        <v>370</v>
      </c>
      <c r="D185" s="23" t="s">
        <v>235</v>
      </c>
      <c r="E185" s="28" t="s">
        <v>192</v>
      </c>
      <c r="F185" s="23" t="s">
        <v>143</v>
      </c>
      <c r="G185" s="29" t="s">
        <v>40</v>
      </c>
      <c r="H185" s="39">
        <f>58424*270</f>
        <v>15774480</v>
      </c>
      <c r="I185" s="39">
        <f>H185</f>
        <v>15774480</v>
      </c>
      <c r="J185" s="23" t="s">
        <v>41</v>
      </c>
      <c r="K185" s="23" t="s">
        <v>41</v>
      </c>
      <c r="L185" s="28" t="s">
        <v>180</v>
      </c>
    </row>
    <row r="186" spans="1:12" s="3" customFormat="1" ht="22.5">
      <c r="A186" s="40">
        <f t="shared" si="6"/>
        <v>168</v>
      </c>
      <c r="B186" s="23">
        <v>80111600</v>
      </c>
      <c r="C186" s="31" t="s">
        <v>262</v>
      </c>
      <c r="D186" s="28" t="s">
        <v>31</v>
      </c>
      <c r="E186" s="28" t="s">
        <v>192</v>
      </c>
      <c r="F186" s="23" t="s">
        <v>143</v>
      </c>
      <c r="G186" s="29" t="s">
        <v>342</v>
      </c>
      <c r="H186" s="39">
        <f>132685*270</f>
        <v>35824950</v>
      </c>
      <c r="I186" s="39">
        <f>H186</f>
        <v>35824950</v>
      </c>
      <c r="J186" s="23" t="s">
        <v>41</v>
      </c>
      <c r="K186" s="23" t="s">
        <v>41</v>
      </c>
      <c r="L186" s="28" t="s">
        <v>180</v>
      </c>
    </row>
    <row r="187" spans="1:12" s="3" customFormat="1" ht="51" customHeight="1">
      <c r="A187" s="40">
        <f t="shared" si="6"/>
        <v>169</v>
      </c>
      <c r="B187" s="23">
        <v>80111600</v>
      </c>
      <c r="C187" s="31" t="s">
        <v>263</v>
      </c>
      <c r="D187" s="28" t="s">
        <v>32</v>
      </c>
      <c r="E187" s="28" t="s">
        <v>192</v>
      </c>
      <c r="F187" s="23" t="s">
        <v>143</v>
      </c>
      <c r="G187" s="29" t="s">
        <v>342</v>
      </c>
      <c r="H187" s="39">
        <f>166283*270</f>
        <v>44896410</v>
      </c>
      <c r="I187" s="39">
        <f>H187</f>
        <v>44896410</v>
      </c>
      <c r="J187" s="23" t="s">
        <v>41</v>
      </c>
      <c r="K187" s="23" t="s">
        <v>41</v>
      </c>
      <c r="L187" s="28" t="s">
        <v>180</v>
      </c>
    </row>
    <row r="188" spans="1:12" s="3" customFormat="1" ht="30" customHeight="1">
      <c r="A188" s="40">
        <f t="shared" si="6"/>
        <v>170</v>
      </c>
      <c r="B188" s="23">
        <v>80111600</v>
      </c>
      <c r="C188" s="31" t="s">
        <v>369</v>
      </c>
      <c r="D188" s="23" t="s">
        <v>235</v>
      </c>
      <c r="E188" s="28" t="s">
        <v>192</v>
      </c>
      <c r="F188" s="23" t="s">
        <v>143</v>
      </c>
      <c r="G188" s="29" t="s">
        <v>40</v>
      </c>
      <c r="H188" s="39">
        <f>58424*270</f>
        <v>15774480</v>
      </c>
      <c r="I188" s="39">
        <f>H188</f>
        <v>15774480</v>
      </c>
      <c r="J188" s="23" t="s">
        <v>41</v>
      </c>
      <c r="K188" s="23" t="s">
        <v>41</v>
      </c>
      <c r="L188" s="28" t="s">
        <v>180</v>
      </c>
    </row>
    <row r="189" spans="1:12" s="3" customFormat="1" ht="40.5" customHeight="1">
      <c r="A189" s="40">
        <f t="shared" si="6"/>
        <v>171</v>
      </c>
      <c r="B189" s="23">
        <v>80111600</v>
      </c>
      <c r="C189" s="31" t="s">
        <v>232</v>
      </c>
      <c r="D189" s="23" t="s">
        <v>30</v>
      </c>
      <c r="E189" s="28" t="s">
        <v>86</v>
      </c>
      <c r="F189" s="23" t="s">
        <v>143</v>
      </c>
      <c r="G189" s="29" t="s">
        <v>40</v>
      </c>
      <c r="H189" s="39">
        <v>57035069</v>
      </c>
      <c r="I189" s="58">
        <f>H189</f>
        <v>57035069</v>
      </c>
      <c r="J189" s="23" t="s">
        <v>41</v>
      </c>
      <c r="K189" s="23" t="s">
        <v>41</v>
      </c>
      <c r="L189" s="28" t="s">
        <v>180</v>
      </c>
    </row>
    <row r="190" spans="1:12" s="3" customFormat="1" ht="48" customHeight="1">
      <c r="A190" s="40">
        <f t="shared" si="6"/>
        <v>172</v>
      </c>
      <c r="B190" s="23">
        <v>80111600</v>
      </c>
      <c r="C190" s="31" t="s">
        <v>233</v>
      </c>
      <c r="D190" s="23" t="s">
        <v>30</v>
      </c>
      <c r="E190" s="28" t="s">
        <v>86</v>
      </c>
      <c r="F190" s="23" t="s">
        <v>143</v>
      </c>
      <c r="G190" s="29" t="s">
        <v>40</v>
      </c>
      <c r="H190" s="39">
        <v>57035069</v>
      </c>
      <c r="I190" s="58">
        <f>H190</f>
        <v>57035069</v>
      </c>
      <c r="J190" s="23" t="s">
        <v>41</v>
      </c>
      <c r="K190" s="23" t="s">
        <v>41</v>
      </c>
      <c r="L190" s="28" t="s">
        <v>180</v>
      </c>
    </row>
    <row r="191" spans="1:12" s="3" customFormat="1" ht="42" customHeight="1">
      <c r="A191" s="40">
        <f t="shared" si="6"/>
        <v>173</v>
      </c>
      <c r="B191" s="23">
        <v>80111600</v>
      </c>
      <c r="C191" s="31" t="s">
        <v>236</v>
      </c>
      <c r="D191" s="23" t="s">
        <v>30</v>
      </c>
      <c r="E191" s="28" t="s">
        <v>86</v>
      </c>
      <c r="F191" s="23" t="s">
        <v>143</v>
      </c>
      <c r="G191" s="29" t="s">
        <v>40</v>
      </c>
      <c r="H191" s="39">
        <v>57035069</v>
      </c>
      <c r="I191" s="58">
        <f>H191</f>
        <v>57035069</v>
      </c>
      <c r="J191" s="23" t="s">
        <v>41</v>
      </c>
      <c r="K191" s="23" t="s">
        <v>41</v>
      </c>
      <c r="L191" s="28" t="s">
        <v>180</v>
      </c>
    </row>
    <row r="192" spans="1:12" s="3" customFormat="1" ht="34.5" customHeight="1">
      <c r="A192" s="40">
        <f t="shared" si="6"/>
        <v>174</v>
      </c>
      <c r="B192" s="23">
        <v>80111600</v>
      </c>
      <c r="C192" s="31" t="s">
        <v>239</v>
      </c>
      <c r="D192" s="23" t="s">
        <v>30</v>
      </c>
      <c r="E192" s="28" t="s">
        <v>43</v>
      </c>
      <c r="F192" s="23" t="s">
        <v>143</v>
      </c>
      <c r="G192" s="29" t="s">
        <v>342</v>
      </c>
      <c r="H192" s="39">
        <v>57367635</v>
      </c>
      <c r="I192" s="58">
        <f>H192</f>
        <v>57367635</v>
      </c>
      <c r="J192" s="23" t="s">
        <v>41</v>
      </c>
      <c r="K192" s="23" t="s">
        <v>41</v>
      </c>
      <c r="L192" s="28" t="s">
        <v>180</v>
      </c>
    </row>
    <row r="193" spans="1:12" s="3" customFormat="1" ht="40.5" customHeight="1">
      <c r="A193" s="40">
        <f t="shared" si="6"/>
        <v>175</v>
      </c>
      <c r="B193" s="23">
        <v>80111600</v>
      </c>
      <c r="C193" s="31" t="s">
        <v>242</v>
      </c>
      <c r="D193" s="28" t="s">
        <v>31</v>
      </c>
      <c r="E193" s="28" t="s">
        <v>85</v>
      </c>
      <c r="F193" s="23" t="s">
        <v>143</v>
      </c>
      <c r="G193" s="29" t="s">
        <v>342</v>
      </c>
      <c r="H193" s="39">
        <f>166283*330</f>
        <v>54873390</v>
      </c>
      <c r="I193" s="39">
        <v>54873390</v>
      </c>
      <c r="J193" s="23" t="s">
        <v>41</v>
      </c>
      <c r="K193" s="23" t="s">
        <v>41</v>
      </c>
      <c r="L193" s="28" t="s">
        <v>180</v>
      </c>
    </row>
    <row r="194" spans="1:12" s="3" customFormat="1" ht="37.5" customHeight="1">
      <c r="A194" s="40">
        <f t="shared" si="6"/>
        <v>176</v>
      </c>
      <c r="B194" s="23">
        <v>80111600</v>
      </c>
      <c r="C194" s="31" t="s">
        <v>179</v>
      </c>
      <c r="D194" s="28" t="s">
        <v>31</v>
      </c>
      <c r="E194" s="28" t="s">
        <v>85</v>
      </c>
      <c r="F194" s="23" t="s">
        <v>143</v>
      </c>
      <c r="G194" s="29" t="s">
        <v>342</v>
      </c>
      <c r="H194" s="39">
        <f>166283*330</f>
        <v>54873390</v>
      </c>
      <c r="I194" s="39">
        <v>54873390</v>
      </c>
      <c r="J194" s="23" t="s">
        <v>41</v>
      </c>
      <c r="K194" s="23" t="s">
        <v>41</v>
      </c>
      <c r="L194" s="28" t="s">
        <v>180</v>
      </c>
    </row>
    <row r="195" spans="1:12" s="3" customFormat="1" ht="40.5" customHeight="1">
      <c r="A195" s="40">
        <f t="shared" si="6"/>
        <v>177</v>
      </c>
      <c r="B195" s="23">
        <v>80111600</v>
      </c>
      <c r="C195" s="31" t="s">
        <v>184</v>
      </c>
      <c r="D195" s="23" t="s">
        <v>30</v>
      </c>
      <c r="E195" s="34" t="s">
        <v>85</v>
      </c>
      <c r="F195" s="23" t="s">
        <v>143</v>
      </c>
      <c r="G195" s="22" t="s">
        <v>40</v>
      </c>
      <c r="H195" s="39">
        <v>7200000</v>
      </c>
      <c r="I195" s="58">
        <v>7200000</v>
      </c>
      <c r="J195" s="23" t="s">
        <v>41</v>
      </c>
      <c r="K195" s="23" t="s">
        <v>41</v>
      </c>
      <c r="L195" s="28" t="s">
        <v>180</v>
      </c>
    </row>
    <row r="196" spans="1:12" s="3" customFormat="1" ht="31.5" customHeight="1">
      <c r="A196" s="40">
        <f t="shared" si="6"/>
        <v>178</v>
      </c>
      <c r="B196" s="23">
        <v>80111600</v>
      </c>
      <c r="C196" s="31" t="s">
        <v>185</v>
      </c>
      <c r="D196" s="23" t="s">
        <v>30</v>
      </c>
      <c r="E196" s="34" t="s">
        <v>85</v>
      </c>
      <c r="F196" s="23" t="s">
        <v>143</v>
      </c>
      <c r="G196" s="22" t="s">
        <v>40</v>
      </c>
      <c r="H196" s="39">
        <v>4000000</v>
      </c>
      <c r="I196" s="58">
        <v>4000000</v>
      </c>
      <c r="J196" s="23" t="s">
        <v>41</v>
      </c>
      <c r="K196" s="23" t="s">
        <v>41</v>
      </c>
      <c r="L196" s="28" t="s">
        <v>180</v>
      </c>
    </row>
    <row r="197" spans="1:12" s="3" customFormat="1" ht="37.5" customHeight="1">
      <c r="A197" s="40">
        <f t="shared" si="6"/>
        <v>179</v>
      </c>
      <c r="B197" s="23">
        <v>72101516</v>
      </c>
      <c r="C197" s="31" t="s">
        <v>187</v>
      </c>
      <c r="D197" s="23" t="s">
        <v>188</v>
      </c>
      <c r="E197" s="34" t="s">
        <v>189</v>
      </c>
      <c r="F197" s="23" t="s">
        <v>190</v>
      </c>
      <c r="G197" s="22" t="s">
        <v>40</v>
      </c>
      <c r="H197" s="39">
        <v>3500000</v>
      </c>
      <c r="I197" s="58">
        <v>3500000</v>
      </c>
      <c r="J197" s="23" t="s">
        <v>41</v>
      </c>
      <c r="K197" s="23" t="s">
        <v>41</v>
      </c>
      <c r="L197" s="28" t="s">
        <v>180</v>
      </c>
    </row>
    <row r="198" spans="1:12" s="3" customFormat="1" ht="42.75" customHeight="1">
      <c r="A198" s="40">
        <f t="shared" si="6"/>
        <v>180</v>
      </c>
      <c r="B198" s="23">
        <v>72101511</v>
      </c>
      <c r="C198" s="31" t="s">
        <v>191</v>
      </c>
      <c r="D198" s="23" t="s">
        <v>32</v>
      </c>
      <c r="E198" s="34" t="s">
        <v>192</v>
      </c>
      <c r="F198" s="23" t="s">
        <v>190</v>
      </c>
      <c r="G198" s="29" t="s">
        <v>186</v>
      </c>
      <c r="H198" s="39">
        <v>7500000</v>
      </c>
      <c r="I198" s="58">
        <v>7500000</v>
      </c>
      <c r="J198" s="23" t="s">
        <v>41</v>
      </c>
      <c r="K198" s="23" t="s">
        <v>41</v>
      </c>
      <c r="L198" s="28" t="s">
        <v>180</v>
      </c>
    </row>
    <row r="199" spans="1:12" s="3" customFormat="1" ht="34.5" customHeight="1">
      <c r="A199" s="40">
        <f t="shared" si="6"/>
        <v>181</v>
      </c>
      <c r="B199" s="23">
        <v>72102103</v>
      </c>
      <c r="C199" s="31" t="s">
        <v>193</v>
      </c>
      <c r="D199" s="23" t="s">
        <v>31</v>
      </c>
      <c r="E199" s="34" t="s">
        <v>85</v>
      </c>
      <c r="F199" s="23" t="s">
        <v>190</v>
      </c>
      <c r="G199" s="29" t="s">
        <v>186</v>
      </c>
      <c r="H199" s="39">
        <v>460000</v>
      </c>
      <c r="I199" s="58">
        <v>460000</v>
      </c>
      <c r="J199" s="23" t="s">
        <v>41</v>
      </c>
      <c r="K199" s="23" t="s">
        <v>41</v>
      </c>
      <c r="L199" s="28" t="s">
        <v>180</v>
      </c>
    </row>
    <row r="200" spans="1:12" s="3" customFormat="1" ht="33.75" customHeight="1">
      <c r="A200" s="40">
        <f t="shared" si="6"/>
        <v>182</v>
      </c>
      <c r="B200" s="23">
        <v>80161801</v>
      </c>
      <c r="C200" s="31" t="s">
        <v>194</v>
      </c>
      <c r="D200" s="23" t="s">
        <v>32</v>
      </c>
      <c r="E200" s="34" t="s">
        <v>195</v>
      </c>
      <c r="F200" s="23" t="s">
        <v>196</v>
      </c>
      <c r="G200" s="22" t="s">
        <v>40</v>
      </c>
      <c r="H200" s="39">
        <v>140000000</v>
      </c>
      <c r="I200" s="58">
        <v>140000000</v>
      </c>
      <c r="J200" s="23" t="s">
        <v>41</v>
      </c>
      <c r="K200" s="23" t="s">
        <v>41</v>
      </c>
      <c r="L200" s="28" t="s">
        <v>180</v>
      </c>
    </row>
    <row r="201" spans="1:12" s="3" customFormat="1" ht="50.25" customHeight="1">
      <c r="A201" s="40">
        <f t="shared" si="6"/>
        <v>183</v>
      </c>
      <c r="B201" s="23" t="s">
        <v>197</v>
      </c>
      <c r="C201" s="31" t="s">
        <v>198</v>
      </c>
      <c r="D201" s="23" t="s">
        <v>32</v>
      </c>
      <c r="E201" s="34" t="s">
        <v>192</v>
      </c>
      <c r="F201" s="23" t="s">
        <v>190</v>
      </c>
      <c r="G201" s="29" t="s">
        <v>186</v>
      </c>
      <c r="H201" s="39">
        <v>8600000</v>
      </c>
      <c r="I201" s="58">
        <v>8600000</v>
      </c>
      <c r="J201" s="23" t="s">
        <v>41</v>
      </c>
      <c r="K201" s="23" t="s">
        <v>41</v>
      </c>
      <c r="L201" s="28" t="s">
        <v>180</v>
      </c>
    </row>
    <row r="202" spans="1:12" s="3" customFormat="1" ht="34.5">
      <c r="A202" s="40">
        <f t="shared" si="6"/>
        <v>184</v>
      </c>
      <c r="B202" s="23">
        <v>72154066</v>
      </c>
      <c r="C202" s="31" t="s">
        <v>199</v>
      </c>
      <c r="D202" s="23" t="s">
        <v>32</v>
      </c>
      <c r="E202" s="34" t="s">
        <v>192</v>
      </c>
      <c r="F202" s="23" t="s">
        <v>190</v>
      </c>
      <c r="G202" s="29" t="s">
        <v>186</v>
      </c>
      <c r="H202" s="39">
        <v>4300000</v>
      </c>
      <c r="I202" s="58">
        <v>4300000</v>
      </c>
      <c r="J202" s="23" t="s">
        <v>41</v>
      </c>
      <c r="K202" s="23" t="s">
        <v>41</v>
      </c>
      <c r="L202" s="28" t="s">
        <v>180</v>
      </c>
    </row>
    <row r="203" spans="1:12" s="3" customFormat="1" ht="68.25" customHeight="1">
      <c r="A203" s="40">
        <f t="shared" si="6"/>
        <v>185</v>
      </c>
      <c r="B203" s="23" t="s">
        <v>200</v>
      </c>
      <c r="C203" s="31" t="s">
        <v>201</v>
      </c>
      <c r="D203" s="23" t="s">
        <v>202</v>
      </c>
      <c r="E203" s="34" t="s">
        <v>203</v>
      </c>
      <c r="F203" s="23" t="s">
        <v>190</v>
      </c>
      <c r="G203" s="29" t="s">
        <v>186</v>
      </c>
      <c r="H203" s="39">
        <v>35000000</v>
      </c>
      <c r="I203" s="58">
        <v>35000000</v>
      </c>
      <c r="J203" s="23" t="s">
        <v>41</v>
      </c>
      <c r="K203" s="23" t="s">
        <v>41</v>
      </c>
      <c r="L203" s="28" t="s">
        <v>180</v>
      </c>
    </row>
    <row r="204" spans="1:12" s="3" customFormat="1" ht="89.25" customHeight="1">
      <c r="A204" s="40">
        <f t="shared" si="6"/>
        <v>186</v>
      </c>
      <c r="B204" s="23" t="s">
        <v>204</v>
      </c>
      <c r="C204" s="31" t="s">
        <v>205</v>
      </c>
      <c r="D204" s="23" t="s">
        <v>206</v>
      </c>
      <c r="E204" s="34" t="s">
        <v>189</v>
      </c>
      <c r="F204" s="23" t="s">
        <v>190</v>
      </c>
      <c r="G204" s="29" t="s">
        <v>186</v>
      </c>
      <c r="H204" s="39">
        <v>3000000</v>
      </c>
      <c r="I204" s="58">
        <v>3000000</v>
      </c>
      <c r="J204" s="23" t="s">
        <v>41</v>
      </c>
      <c r="K204" s="23" t="s">
        <v>41</v>
      </c>
      <c r="L204" s="28" t="s">
        <v>180</v>
      </c>
    </row>
    <row r="205" spans="1:12" s="3" customFormat="1" ht="48.75" customHeight="1">
      <c r="A205" s="40">
        <f t="shared" si="6"/>
        <v>187</v>
      </c>
      <c r="B205" s="23">
        <v>92101501</v>
      </c>
      <c r="C205" s="31" t="s">
        <v>207</v>
      </c>
      <c r="D205" s="23" t="s">
        <v>30</v>
      </c>
      <c r="E205" s="34" t="s">
        <v>43</v>
      </c>
      <c r="F205" s="23" t="s">
        <v>36</v>
      </c>
      <c r="G205" s="22" t="s">
        <v>40</v>
      </c>
      <c r="H205" s="39">
        <v>3000000000</v>
      </c>
      <c r="I205" s="58">
        <v>3000000000</v>
      </c>
      <c r="J205" s="23" t="s">
        <v>41</v>
      </c>
      <c r="K205" s="23" t="s">
        <v>41</v>
      </c>
      <c r="L205" s="28" t="s">
        <v>180</v>
      </c>
    </row>
    <row r="206" spans="1:12" s="3" customFormat="1" ht="39" customHeight="1">
      <c r="A206" s="40">
        <f t="shared" si="6"/>
        <v>188</v>
      </c>
      <c r="B206" s="23">
        <v>78111800</v>
      </c>
      <c r="C206" s="31" t="s">
        <v>208</v>
      </c>
      <c r="D206" s="23" t="s">
        <v>31</v>
      </c>
      <c r="E206" s="34" t="s">
        <v>85</v>
      </c>
      <c r="F206" s="23" t="s">
        <v>36</v>
      </c>
      <c r="G206" s="22" t="s">
        <v>40</v>
      </c>
      <c r="H206" s="39">
        <v>1500000000</v>
      </c>
      <c r="I206" s="58">
        <v>1500000000</v>
      </c>
      <c r="J206" s="23" t="s">
        <v>41</v>
      </c>
      <c r="K206" s="23" t="s">
        <v>41</v>
      </c>
      <c r="L206" s="28" t="s">
        <v>180</v>
      </c>
    </row>
    <row r="207" spans="1:12" s="3" customFormat="1" ht="34.5" customHeight="1">
      <c r="A207" s="40">
        <f t="shared" si="6"/>
        <v>189</v>
      </c>
      <c r="B207" s="23" t="s">
        <v>209</v>
      </c>
      <c r="C207" s="31" t="s">
        <v>210</v>
      </c>
      <c r="D207" s="23" t="s">
        <v>32</v>
      </c>
      <c r="E207" s="34" t="s">
        <v>192</v>
      </c>
      <c r="F207" s="23" t="s">
        <v>190</v>
      </c>
      <c r="G207" s="29" t="s">
        <v>186</v>
      </c>
      <c r="H207" s="39">
        <v>15000000</v>
      </c>
      <c r="I207" s="58">
        <v>15000000</v>
      </c>
      <c r="J207" s="23" t="s">
        <v>41</v>
      </c>
      <c r="K207" s="23" t="s">
        <v>41</v>
      </c>
      <c r="L207" s="28" t="s">
        <v>180</v>
      </c>
    </row>
    <row r="208" spans="1:12" s="3" customFormat="1" ht="43.5" customHeight="1">
      <c r="A208" s="40">
        <f t="shared" si="6"/>
        <v>190</v>
      </c>
      <c r="B208" s="23" t="s">
        <v>211</v>
      </c>
      <c r="C208" s="31" t="s">
        <v>212</v>
      </c>
      <c r="D208" s="23" t="s">
        <v>31</v>
      </c>
      <c r="E208" s="34" t="s">
        <v>85</v>
      </c>
      <c r="F208" s="23" t="s">
        <v>213</v>
      </c>
      <c r="G208" s="22" t="s">
        <v>40</v>
      </c>
      <c r="H208" s="39">
        <v>97240000</v>
      </c>
      <c r="I208" s="58">
        <v>97240000</v>
      </c>
      <c r="J208" s="23" t="s">
        <v>41</v>
      </c>
      <c r="K208" s="23" t="s">
        <v>41</v>
      </c>
      <c r="L208" s="28" t="s">
        <v>180</v>
      </c>
    </row>
    <row r="209" spans="1:12" s="3" customFormat="1" ht="49.5" customHeight="1">
      <c r="A209" s="40">
        <f t="shared" si="6"/>
        <v>191</v>
      </c>
      <c r="B209" s="23" t="s">
        <v>214</v>
      </c>
      <c r="C209" s="31" t="s">
        <v>215</v>
      </c>
      <c r="D209" s="23" t="s">
        <v>216</v>
      </c>
      <c r="E209" s="34" t="s">
        <v>174</v>
      </c>
      <c r="F209" s="23" t="s">
        <v>196</v>
      </c>
      <c r="G209" s="22" t="s">
        <v>40</v>
      </c>
      <c r="H209" s="39">
        <v>50000000</v>
      </c>
      <c r="I209" s="58">
        <v>50000000</v>
      </c>
      <c r="J209" s="23" t="s">
        <v>41</v>
      </c>
      <c r="K209" s="23" t="s">
        <v>41</v>
      </c>
      <c r="L209" s="28" t="s">
        <v>180</v>
      </c>
    </row>
    <row r="210" spans="1:12" s="3" customFormat="1" ht="52.5" customHeight="1">
      <c r="A210" s="40">
        <f t="shared" si="6"/>
        <v>192</v>
      </c>
      <c r="B210" s="23" t="s">
        <v>217</v>
      </c>
      <c r="C210" s="31" t="s">
        <v>218</v>
      </c>
      <c r="D210" s="23" t="s">
        <v>216</v>
      </c>
      <c r="E210" s="34" t="s">
        <v>174</v>
      </c>
      <c r="F210" s="23" t="s">
        <v>196</v>
      </c>
      <c r="G210" s="22" t="s">
        <v>40</v>
      </c>
      <c r="H210" s="39">
        <v>55000000</v>
      </c>
      <c r="I210" s="58">
        <v>55000000</v>
      </c>
      <c r="J210" s="23" t="s">
        <v>41</v>
      </c>
      <c r="K210" s="23" t="s">
        <v>41</v>
      </c>
      <c r="L210" s="28" t="s">
        <v>180</v>
      </c>
    </row>
    <row r="211" spans="1:12" s="3" customFormat="1" ht="42.75" customHeight="1">
      <c r="A211" s="40">
        <f t="shared" si="6"/>
        <v>193</v>
      </c>
      <c r="B211" s="23" t="s">
        <v>219</v>
      </c>
      <c r="C211" s="31" t="s">
        <v>220</v>
      </c>
      <c r="D211" s="23" t="s">
        <v>31</v>
      </c>
      <c r="E211" s="34" t="s">
        <v>85</v>
      </c>
      <c r="F211" s="23" t="s">
        <v>221</v>
      </c>
      <c r="G211" s="29" t="s">
        <v>37</v>
      </c>
      <c r="H211" s="39">
        <v>60000000</v>
      </c>
      <c r="I211" s="58">
        <v>60000000</v>
      </c>
      <c r="J211" s="23" t="s">
        <v>41</v>
      </c>
      <c r="K211" s="23" t="s">
        <v>41</v>
      </c>
      <c r="L211" s="28" t="s">
        <v>180</v>
      </c>
    </row>
    <row r="212" spans="1:12" s="3" customFormat="1" ht="34.5">
      <c r="A212" s="40">
        <f t="shared" si="6"/>
        <v>194</v>
      </c>
      <c r="B212" s="23" t="s">
        <v>222</v>
      </c>
      <c r="C212" s="31" t="s">
        <v>371</v>
      </c>
      <c r="D212" s="23" t="s">
        <v>31</v>
      </c>
      <c r="E212" s="34" t="s">
        <v>189</v>
      </c>
      <c r="F212" s="23" t="s">
        <v>36</v>
      </c>
      <c r="G212" s="22" t="s">
        <v>40</v>
      </c>
      <c r="H212" s="39">
        <v>600000000</v>
      </c>
      <c r="I212" s="58">
        <f>H212</f>
        <v>600000000</v>
      </c>
      <c r="J212" s="23" t="s">
        <v>41</v>
      </c>
      <c r="K212" s="23" t="s">
        <v>41</v>
      </c>
      <c r="L212" s="28" t="s">
        <v>180</v>
      </c>
    </row>
    <row r="213" spans="1:12" s="3" customFormat="1" ht="22.5">
      <c r="A213" s="40">
        <f aca="true" t="shared" si="7" ref="A213:A276">A212+1</f>
        <v>195</v>
      </c>
      <c r="B213" s="23">
        <v>80141705</v>
      </c>
      <c r="C213" s="31" t="s">
        <v>223</v>
      </c>
      <c r="D213" s="23" t="s">
        <v>30</v>
      </c>
      <c r="E213" s="34" t="s">
        <v>174</v>
      </c>
      <c r="F213" s="23" t="s">
        <v>36</v>
      </c>
      <c r="G213" s="22" t="s">
        <v>40</v>
      </c>
      <c r="H213" s="39">
        <v>5000000</v>
      </c>
      <c r="I213" s="58">
        <v>5000000</v>
      </c>
      <c r="J213" s="23" t="s">
        <v>41</v>
      </c>
      <c r="K213" s="23" t="s">
        <v>41</v>
      </c>
      <c r="L213" s="28" t="s">
        <v>180</v>
      </c>
    </row>
    <row r="214" spans="1:12" s="3" customFormat="1" ht="42" customHeight="1">
      <c r="A214" s="40">
        <f t="shared" si="7"/>
        <v>196</v>
      </c>
      <c r="B214" s="23" t="s">
        <v>224</v>
      </c>
      <c r="C214" s="31" t="s">
        <v>225</v>
      </c>
      <c r="D214" s="23" t="s">
        <v>226</v>
      </c>
      <c r="E214" s="34" t="s">
        <v>189</v>
      </c>
      <c r="F214" s="23" t="s">
        <v>227</v>
      </c>
      <c r="G214" s="29" t="s">
        <v>186</v>
      </c>
      <c r="H214" s="39">
        <v>46300000</v>
      </c>
      <c r="I214" s="58">
        <v>46300000</v>
      </c>
      <c r="J214" s="23" t="s">
        <v>41</v>
      </c>
      <c r="K214" s="23" t="s">
        <v>41</v>
      </c>
      <c r="L214" s="28" t="s">
        <v>180</v>
      </c>
    </row>
    <row r="215" spans="1:12" s="3" customFormat="1" ht="22.5">
      <c r="A215" s="40">
        <f t="shared" si="7"/>
        <v>197</v>
      </c>
      <c r="B215" s="23">
        <v>72151514</v>
      </c>
      <c r="C215" s="31" t="s">
        <v>228</v>
      </c>
      <c r="D215" s="23" t="s">
        <v>229</v>
      </c>
      <c r="E215" s="34" t="s">
        <v>189</v>
      </c>
      <c r="F215" s="23" t="s">
        <v>190</v>
      </c>
      <c r="G215" s="29" t="s">
        <v>186</v>
      </c>
      <c r="H215" s="39">
        <v>3500000</v>
      </c>
      <c r="I215" s="58">
        <v>3500000</v>
      </c>
      <c r="J215" s="23" t="s">
        <v>41</v>
      </c>
      <c r="K215" s="23" t="s">
        <v>41</v>
      </c>
      <c r="L215" s="28" t="s">
        <v>180</v>
      </c>
    </row>
    <row r="216" spans="1:12" s="3" customFormat="1" ht="34.5">
      <c r="A216" s="40">
        <f t="shared" si="7"/>
        <v>198</v>
      </c>
      <c r="B216" s="23" t="s">
        <v>230</v>
      </c>
      <c r="C216" s="31" t="s">
        <v>231</v>
      </c>
      <c r="D216" s="23" t="s">
        <v>32</v>
      </c>
      <c r="E216" s="34" t="s">
        <v>189</v>
      </c>
      <c r="F216" s="23" t="s">
        <v>190</v>
      </c>
      <c r="G216" s="29" t="s">
        <v>186</v>
      </c>
      <c r="H216" s="39">
        <v>6000000</v>
      </c>
      <c r="I216" s="58">
        <v>6000000</v>
      </c>
      <c r="J216" s="23" t="s">
        <v>41</v>
      </c>
      <c r="K216" s="23" t="s">
        <v>41</v>
      </c>
      <c r="L216" s="28" t="s">
        <v>180</v>
      </c>
    </row>
    <row r="217" spans="1:12" s="3" customFormat="1" ht="22.5">
      <c r="A217" s="40">
        <f t="shared" si="7"/>
        <v>199</v>
      </c>
      <c r="B217" s="23">
        <v>80111600</v>
      </c>
      <c r="C217" s="31" t="s">
        <v>234</v>
      </c>
      <c r="D217" s="23" t="s">
        <v>235</v>
      </c>
      <c r="E217" s="28" t="s">
        <v>85</v>
      </c>
      <c r="F217" s="23" t="s">
        <v>143</v>
      </c>
      <c r="G217" s="29" t="s">
        <v>40</v>
      </c>
      <c r="H217" s="39">
        <f>215719*330</f>
        <v>71187270</v>
      </c>
      <c r="I217" s="58">
        <f>H217</f>
        <v>71187270</v>
      </c>
      <c r="J217" s="23" t="s">
        <v>41</v>
      </c>
      <c r="K217" s="23" t="s">
        <v>41</v>
      </c>
      <c r="L217" s="28" t="s">
        <v>180</v>
      </c>
    </row>
    <row r="218" spans="1:12" s="3" customFormat="1" ht="55.5" customHeight="1">
      <c r="A218" s="40">
        <f t="shared" si="7"/>
        <v>200</v>
      </c>
      <c r="B218" s="23">
        <v>8112200</v>
      </c>
      <c r="C218" s="31" t="s">
        <v>238</v>
      </c>
      <c r="D218" s="23" t="s">
        <v>30</v>
      </c>
      <c r="E218" s="34" t="s">
        <v>86</v>
      </c>
      <c r="F218" s="23" t="s">
        <v>143</v>
      </c>
      <c r="G218" s="29" t="s">
        <v>186</v>
      </c>
      <c r="H218" s="39">
        <v>67000000</v>
      </c>
      <c r="I218" s="58">
        <v>67000000</v>
      </c>
      <c r="J218" s="23" t="s">
        <v>41</v>
      </c>
      <c r="K218" s="23" t="s">
        <v>41</v>
      </c>
      <c r="L218" s="28" t="s">
        <v>180</v>
      </c>
    </row>
    <row r="219" spans="1:12" s="3" customFormat="1" ht="22.5">
      <c r="A219" s="40">
        <f t="shared" si="7"/>
        <v>201</v>
      </c>
      <c r="B219" s="23">
        <v>80111604</v>
      </c>
      <c r="C219" s="31" t="s">
        <v>244</v>
      </c>
      <c r="D219" s="23" t="s">
        <v>235</v>
      </c>
      <c r="E219" s="34" t="s">
        <v>189</v>
      </c>
      <c r="F219" s="23" t="s">
        <v>190</v>
      </c>
      <c r="G219" s="29" t="s">
        <v>186</v>
      </c>
      <c r="H219" s="39">
        <v>30000000</v>
      </c>
      <c r="I219" s="58">
        <v>30000000</v>
      </c>
      <c r="J219" s="23" t="s">
        <v>41</v>
      </c>
      <c r="K219" s="23" t="s">
        <v>41</v>
      </c>
      <c r="L219" s="28" t="s">
        <v>180</v>
      </c>
    </row>
    <row r="220" spans="1:12" s="3" customFormat="1" ht="22.5">
      <c r="A220" s="40">
        <f t="shared" si="7"/>
        <v>202</v>
      </c>
      <c r="B220" s="23">
        <v>93141808</v>
      </c>
      <c r="C220" s="31" t="s">
        <v>245</v>
      </c>
      <c r="D220" s="23" t="s">
        <v>235</v>
      </c>
      <c r="E220" s="34" t="s">
        <v>189</v>
      </c>
      <c r="F220" s="23" t="s">
        <v>190</v>
      </c>
      <c r="G220" s="29" t="s">
        <v>186</v>
      </c>
      <c r="H220" s="39">
        <v>15000000</v>
      </c>
      <c r="I220" s="58">
        <v>15000000</v>
      </c>
      <c r="J220" s="23" t="s">
        <v>41</v>
      </c>
      <c r="K220" s="23" t="s">
        <v>41</v>
      </c>
      <c r="L220" s="28" t="s">
        <v>180</v>
      </c>
    </row>
    <row r="221" spans="1:12" s="3" customFormat="1" ht="35.25" customHeight="1">
      <c r="A221" s="40">
        <f t="shared" si="7"/>
        <v>203</v>
      </c>
      <c r="B221" s="23" t="s">
        <v>246</v>
      </c>
      <c r="C221" s="31" t="s">
        <v>247</v>
      </c>
      <c r="D221" s="23" t="s">
        <v>30</v>
      </c>
      <c r="E221" s="34" t="s">
        <v>175</v>
      </c>
      <c r="F221" s="23" t="s">
        <v>143</v>
      </c>
      <c r="G221" s="29" t="s">
        <v>186</v>
      </c>
      <c r="H221" s="39">
        <f>200000*12</f>
        <v>2400000</v>
      </c>
      <c r="I221" s="58">
        <f>200000*12</f>
        <v>2400000</v>
      </c>
      <c r="J221" s="23" t="s">
        <v>41</v>
      </c>
      <c r="K221" s="23" t="s">
        <v>41</v>
      </c>
      <c r="L221" s="28" t="s">
        <v>180</v>
      </c>
    </row>
    <row r="222" spans="1:12" s="3" customFormat="1" ht="39" customHeight="1">
      <c r="A222" s="40">
        <f t="shared" si="7"/>
        <v>204</v>
      </c>
      <c r="B222" s="23">
        <v>8112200</v>
      </c>
      <c r="C222" s="31" t="s">
        <v>248</v>
      </c>
      <c r="D222" s="23" t="s">
        <v>229</v>
      </c>
      <c r="E222" s="34" t="s">
        <v>249</v>
      </c>
      <c r="F222" s="23" t="s">
        <v>143</v>
      </c>
      <c r="G222" s="29" t="s">
        <v>186</v>
      </c>
      <c r="H222" s="39">
        <v>1600000</v>
      </c>
      <c r="I222" s="58">
        <v>1600000</v>
      </c>
      <c r="J222" s="23" t="s">
        <v>41</v>
      </c>
      <c r="K222" s="23" t="s">
        <v>41</v>
      </c>
      <c r="L222" s="28" t="s">
        <v>180</v>
      </c>
    </row>
    <row r="223" spans="1:12" s="3" customFormat="1" ht="36" customHeight="1">
      <c r="A223" s="40">
        <f t="shared" si="7"/>
        <v>205</v>
      </c>
      <c r="B223" s="23">
        <v>8112200</v>
      </c>
      <c r="C223" s="31" t="s">
        <v>250</v>
      </c>
      <c r="D223" s="23" t="s">
        <v>229</v>
      </c>
      <c r="E223" s="34" t="s">
        <v>249</v>
      </c>
      <c r="F223" s="23" t="s">
        <v>143</v>
      </c>
      <c r="G223" s="29" t="s">
        <v>186</v>
      </c>
      <c r="H223" s="39">
        <v>100000000</v>
      </c>
      <c r="I223" s="58">
        <v>100000000</v>
      </c>
      <c r="J223" s="23" t="s">
        <v>41</v>
      </c>
      <c r="K223" s="23" t="s">
        <v>41</v>
      </c>
      <c r="L223" s="28" t="s">
        <v>180</v>
      </c>
    </row>
    <row r="224" spans="1:12" s="3" customFormat="1" ht="22.5">
      <c r="A224" s="40">
        <f t="shared" si="7"/>
        <v>206</v>
      </c>
      <c r="B224" s="23">
        <v>80141607</v>
      </c>
      <c r="C224" s="31" t="s">
        <v>251</v>
      </c>
      <c r="D224" s="23" t="s">
        <v>30</v>
      </c>
      <c r="E224" s="34" t="s">
        <v>43</v>
      </c>
      <c r="F224" s="23" t="s">
        <v>339</v>
      </c>
      <c r="G224" s="29" t="s">
        <v>186</v>
      </c>
      <c r="H224" s="39">
        <v>150000000</v>
      </c>
      <c r="I224" s="58">
        <v>150000000</v>
      </c>
      <c r="J224" s="23" t="s">
        <v>41</v>
      </c>
      <c r="K224" s="23" t="s">
        <v>41</v>
      </c>
      <c r="L224" s="28" t="s">
        <v>180</v>
      </c>
    </row>
    <row r="225" spans="1:12" s="3" customFormat="1" ht="22.5">
      <c r="A225" s="40">
        <f t="shared" si="7"/>
        <v>207</v>
      </c>
      <c r="B225" s="23">
        <v>80141607</v>
      </c>
      <c r="C225" s="31" t="s">
        <v>252</v>
      </c>
      <c r="D225" s="23" t="s">
        <v>30</v>
      </c>
      <c r="E225" s="34" t="s">
        <v>43</v>
      </c>
      <c r="F225" s="23" t="s">
        <v>339</v>
      </c>
      <c r="G225" s="29" t="s">
        <v>186</v>
      </c>
      <c r="H225" s="39">
        <v>250000000</v>
      </c>
      <c r="I225" s="58">
        <v>250000000</v>
      </c>
      <c r="J225" s="23" t="s">
        <v>41</v>
      </c>
      <c r="K225" s="23" t="s">
        <v>41</v>
      </c>
      <c r="L225" s="28" t="s">
        <v>180</v>
      </c>
    </row>
    <row r="226" spans="1:12" s="3" customFormat="1" ht="22.5">
      <c r="A226" s="40">
        <f t="shared" si="7"/>
        <v>208</v>
      </c>
      <c r="B226" s="23">
        <v>81131500</v>
      </c>
      <c r="C226" s="31" t="s">
        <v>253</v>
      </c>
      <c r="D226" s="23" t="s">
        <v>229</v>
      </c>
      <c r="E226" s="34" t="s">
        <v>254</v>
      </c>
      <c r="F226" s="23" t="s">
        <v>190</v>
      </c>
      <c r="G226" s="29" t="s">
        <v>186</v>
      </c>
      <c r="H226" s="39">
        <v>20000000</v>
      </c>
      <c r="I226" s="58">
        <v>20000000</v>
      </c>
      <c r="J226" s="23" t="s">
        <v>41</v>
      </c>
      <c r="K226" s="23" t="s">
        <v>41</v>
      </c>
      <c r="L226" s="28" t="s">
        <v>180</v>
      </c>
    </row>
    <row r="227" spans="1:12" s="3" customFormat="1" ht="22.5">
      <c r="A227" s="40">
        <f t="shared" si="7"/>
        <v>209</v>
      </c>
      <c r="B227" s="23">
        <v>80141607</v>
      </c>
      <c r="C227" s="31" t="s">
        <v>255</v>
      </c>
      <c r="D227" s="23" t="s">
        <v>256</v>
      </c>
      <c r="E227" s="34" t="s">
        <v>203</v>
      </c>
      <c r="F227" s="23" t="s">
        <v>190</v>
      </c>
      <c r="G227" s="29" t="s">
        <v>186</v>
      </c>
      <c r="H227" s="39">
        <v>25000000</v>
      </c>
      <c r="I227" s="58">
        <v>25000000</v>
      </c>
      <c r="J227" s="23" t="s">
        <v>41</v>
      </c>
      <c r="K227" s="23" t="s">
        <v>41</v>
      </c>
      <c r="L227" s="28" t="s">
        <v>180</v>
      </c>
    </row>
    <row r="228" spans="1:12" s="3" customFormat="1" ht="22.5">
      <c r="A228" s="40">
        <f t="shared" si="7"/>
        <v>210</v>
      </c>
      <c r="B228" s="23">
        <v>81131500</v>
      </c>
      <c r="C228" s="31" t="s">
        <v>257</v>
      </c>
      <c r="D228" s="23" t="s">
        <v>235</v>
      </c>
      <c r="E228" s="34" t="s">
        <v>189</v>
      </c>
      <c r="F228" s="23" t="s">
        <v>190</v>
      </c>
      <c r="G228" s="29" t="s">
        <v>186</v>
      </c>
      <c r="H228" s="39">
        <v>10000000</v>
      </c>
      <c r="I228" s="58">
        <v>10000000</v>
      </c>
      <c r="J228" s="23" t="s">
        <v>41</v>
      </c>
      <c r="K228" s="23" t="s">
        <v>41</v>
      </c>
      <c r="L228" s="28" t="s">
        <v>180</v>
      </c>
    </row>
    <row r="229" spans="1:12" s="3" customFormat="1" ht="22.5">
      <c r="A229" s="40">
        <f t="shared" si="7"/>
        <v>211</v>
      </c>
      <c r="B229" s="37">
        <v>84131600</v>
      </c>
      <c r="C229" s="31" t="s">
        <v>340</v>
      </c>
      <c r="D229" s="23" t="s">
        <v>32</v>
      </c>
      <c r="E229" s="34" t="s">
        <v>189</v>
      </c>
      <c r="F229" s="23" t="s">
        <v>190</v>
      </c>
      <c r="G229" s="29" t="s">
        <v>186</v>
      </c>
      <c r="H229" s="39">
        <v>180000000</v>
      </c>
      <c r="I229" s="58">
        <v>180000000</v>
      </c>
      <c r="J229" s="23" t="s">
        <v>41</v>
      </c>
      <c r="K229" s="23" t="s">
        <v>41</v>
      </c>
      <c r="L229" s="28" t="s">
        <v>180</v>
      </c>
    </row>
    <row r="230" spans="1:12" s="3" customFormat="1" ht="39" customHeight="1">
      <c r="A230" s="40">
        <f t="shared" si="7"/>
        <v>212</v>
      </c>
      <c r="B230" s="23">
        <v>78102203</v>
      </c>
      <c r="C230" s="31" t="s">
        <v>259</v>
      </c>
      <c r="D230" s="23" t="s">
        <v>32</v>
      </c>
      <c r="E230" s="34" t="s">
        <v>87</v>
      </c>
      <c r="F230" s="23" t="s">
        <v>190</v>
      </c>
      <c r="G230" s="22" t="s">
        <v>40</v>
      </c>
      <c r="H230" s="39">
        <v>15000000</v>
      </c>
      <c r="I230" s="58">
        <v>15000000</v>
      </c>
      <c r="J230" s="23" t="s">
        <v>41</v>
      </c>
      <c r="K230" s="23" t="s">
        <v>41</v>
      </c>
      <c r="L230" s="28" t="s">
        <v>180</v>
      </c>
    </row>
    <row r="231" spans="1:12" s="3" customFormat="1" ht="34.5">
      <c r="A231" s="40">
        <f t="shared" si="7"/>
        <v>213</v>
      </c>
      <c r="B231" s="23" t="s">
        <v>260</v>
      </c>
      <c r="C231" s="31" t="s">
        <v>261</v>
      </c>
      <c r="D231" s="23" t="s">
        <v>235</v>
      </c>
      <c r="E231" s="34" t="s">
        <v>85</v>
      </c>
      <c r="F231" s="23" t="s">
        <v>36</v>
      </c>
      <c r="G231" s="29" t="s">
        <v>186</v>
      </c>
      <c r="H231" s="39">
        <v>70000000</v>
      </c>
      <c r="I231" s="58">
        <v>70000000</v>
      </c>
      <c r="J231" s="23" t="s">
        <v>41</v>
      </c>
      <c r="K231" s="23" t="s">
        <v>41</v>
      </c>
      <c r="L231" s="28" t="s">
        <v>180</v>
      </c>
    </row>
    <row r="232" spans="1:12" s="3" customFormat="1" ht="39" customHeight="1">
      <c r="A232" s="40">
        <f t="shared" si="7"/>
        <v>214</v>
      </c>
      <c r="B232" s="23" t="s">
        <v>264</v>
      </c>
      <c r="C232" s="31" t="s">
        <v>265</v>
      </c>
      <c r="D232" s="23" t="s">
        <v>32</v>
      </c>
      <c r="E232" s="34" t="s">
        <v>177</v>
      </c>
      <c r="F232" s="23" t="s">
        <v>190</v>
      </c>
      <c r="G232" s="22" t="s">
        <v>40</v>
      </c>
      <c r="H232" s="39">
        <v>174500000</v>
      </c>
      <c r="I232" s="58">
        <v>174500000</v>
      </c>
      <c r="J232" s="23" t="s">
        <v>41</v>
      </c>
      <c r="K232" s="23" t="s">
        <v>41</v>
      </c>
      <c r="L232" s="28" t="s">
        <v>180</v>
      </c>
    </row>
    <row r="233" spans="1:12" s="3" customFormat="1" ht="33.75" customHeight="1">
      <c r="A233" s="40">
        <f t="shared" si="7"/>
        <v>215</v>
      </c>
      <c r="B233" s="23">
        <v>43222600</v>
      </c>
      <c r="C233" s="31" t="s">
        <v>266</v>
      </c>
      <c r="D233" s="23" t="s">
        <v>226</v>
      </c>
      <c r="E233" s="34" t="s">
        <v>177</v>
      </c>
      <c r="F233" s="23" t="s">
        <v>190</v>
      </c>
      <c r="G233" s="29" t="s">
        <v>186</v>
      </c>
      <c r="H233" s="39">
        <v>166600000</v>
      </c>
      <c r="I233" s="58">
        <v>166600000</v>
      </c>
      <c r="J233" s="23" t="s">
        <v>41</v>
      </c>
      <c r="K233" s="23" t="s">
        <v>41</v>
      </c>
      <c r="L233" s="28" t="s">
        <v>180</v>
      </c>
    </row>
    <row r="234" spans="1:12" s="3" customFormat="1" ht="57">
      <c r="A234" s="40">
        <f t="shared" si="7"/>
        <v>216</v>
      </c>
      <c r="B234" s="23" t="s">
        <v>267</v>
      </c>
      <c r="C234" s="31" t="s">
        <v>268</v>
      </c>
      <c r="D234" s="23" t="s">
        <v>226</v>
      </c>
      <c r="E234" s="34" t="s">
        <v>254</v>
      </c>
      <c r="F234" s="23" t="s">
        <v>190</v>
      </c>
      <c r="G234" s="29" t="s">
        <v>186</v>
      </c>
      <c r="H234" s="39">
        <v>203014000</v>
      </c>
      <c r="I234" s="58">
        <v>203014000</v>
      </c>
      <c r="J234" s="23" t="s">
        <v>41</v>
      </c>
      <c r="K234" s="23" t="s">
        <v>41</v>
      </c>
      <c r="L234" s="28" t="s">
        <v>180</v>
      </c>
    </row>
    <row r="235" spans="1:12" s="3" customFormat="1" ht="30" customHeight="1">
      <c r="A235" s="40">
        <f t="shared" si="7"/>
        <v>217</v>
      </c>
      <c r="B235" s="23">
        <v>81112500</v>
      </c>
      <c r="C235" s="31" t="s">
        <v>269</v>
      </c>
      <c r="D235" s="23" t="s">
        <v>202</v>
      </c>
      <c r="E235" s="34" t="s">
        <v>189</v>
      </c>
      <c r="F235" s="23" t="s">
        <v>190</v>
      </c>
      <c r="G235" s="29" t="s">
        <v>186</v>
      </c>
      <c r="H235" s="39">
        <v>16500000</v>
      </c>
      <c r="I235" s="58">
        <v>16500000</v>
      </c>
      <c r="J235" s="23" t="s">
        <v>41</v>
      </c>
      <c r="K235" s="23" t="s">
        <v>41</v>
      </c>
      <c r="L235" s="28" t="s">
        <v>180</v>
      </c>
    </row>
    <row r="236" spans="1:12" s="3" customFormat="1" ht="37.5" customHeight="1">
      <c r="A236" s="40">
        <f t="shared" si="7"/>
        <v>218</v>
      </c>
      <c r="B236" s="23">
        <v>81112500</v>
      </c>
      <c r="C236" s="31" t="s">
        <v>270</v>
      </c>
      <c r="D236" s="23" t="s">
        <v>216</v>
      </c>
      <c r="E236" s="34" t="s">
        <v>189</v>
      </c>
      <c r="F236" s="23" t="s">
        <v>190</v>
      </c>
      <c r="G236" s="29" t="s">
        <v>186</v>
      </c>
      <c r="H236" s="39">
        <v>2000000</v>
      </c>
      <c r="I236" s="58">
        <v>2000000</v>
      </c>
      <c r="J236" s="23" t="s">
        <v>41</v>
      </c>
      <c r="K236" s="23" t="s">
        <v>41</v>
      </c>
      <c r="L236" s="28" t="s">
        <v>180</v>
      </c>
    </row>
    <row r="237" spans="1:12" s="3" customFormat="1" ht="30" customHeight="1">
      <c r="A237" s="40">
        <f t="shared" si="7"/>
        <v>219</v>
      </c>
      <c r="B237" s="23" t="s">
        <v>271</v>
      </c>
      <c r="C237" s="31" t="s">
        <v>272</v>
      </c>
      <c r="D237" s="23" t="s">
        <v>32</v>
      </c>
      <c r="E237" s="34" t="s">
        <v>189</v>
      </c>
      <c r="F237" s="23" t="s">
        <v>190</v>
      </c>
      <c r="G237" s="29" t="s">
        <v>186</v>
      </c>
      <c r="H237" s="39">
        <v>9500000</v>
      </c>
      <c r="I237" s="58">
        <v>9500000</v>
      </c>
      <c r="J237" s="23" t="s">
        <v>41</v>
      </c>
      <c r="K237" s="23" t="s">
        <v>41</v>
      </c>
      <c r="L237" s="28" t="s">
        <v>180</v>
      </c>
    </row>
    <row r="238" spans="1:12" s="3" customFormat="1" ht="33.75" customHeight="1">
      <c r="A238" s="40">
        <f t="shared" si="7"/>
        <v>220</v>
      </c>
      <c r="B238" s="23">
        <v>81112002</v>
      </c>
      <c r="C238" s="31" t="s">
        <v>273</v>
      </c>
      <c r="D238" s="23" t="s">
        <v>30</v>
      </c>
      <c r="E238" s="34" t="s">
        <v>176</v>
      </c>
      <c r="F238" s="23" t="s">
        <v>143</v>
      </c>
      <c r="G238" s="29" t="s">
        <v>186</v>
      </c>
      <c r="H238" s="39">
        <v>10800000</v>
      </c>
      <c r="I238" s="58">
        <v>10800000</v>
      </c>
      <c r="J238" s="23" t="s">
        <v>41</v>
      </c>
      <c r="K238" s="23" t="s">
        <v>41</v>
      </c>
      <c r="L238" s="28" t="s">
        <v>180</v>
      </c>
    </row>
    <row r="239" spans="1:12" s="3" customFormat="1" ht="45.75">
      <c r="A239" s="40">
        <f t="shared" si="7"/>
        <v>221</v>
      </c>
      <c r="B239" s="23">
        <v>80111600</v>
      </c>
      <c r="C239" s="31" t="s">
        <v>274</v>
      </c>
      <c r="D239" s="23" t="s">
        <v>31</v>
      </c>
      <c r="E239" s="34" t="s">
        <v>192</v>
      </c>
      <c r="F239" s="23" t="s">
        <v>143</v>
      </c>
      <c r="G239" s="22" t="s">
        <v>40</v>
      </c>
      <c r="H239" s="35">
        <v>46243440</v>
      </c>
      <c r="I239" s="36">
        <v>46243440</v>
      </c>
      <c r="J239" s="23" t="s">
        <v>41</v>
      </c>
      <c r="K239" s="23" t="s">
        <v>41</v>
      </c>
      <c r="L239" s="28" t="s">
        <v>275</v>
      </c>
    </row>
    <row r="240" spans="1:12" s="3" customFormat="1" ht="45.75">
      <c r="A240" s="40">
        <f t="shared" si="7"/>
        <v>222</v>
      </c>
      <c r="B240" s="23">
        <v>80111600</v>
      </c>
      <c r="C240" s="31" t="s">
        <v>276</v>
      </c>
      <c r="D240" s="23" t="s">
        <v>31</v>
      </c>
      <c r="E240" s="34" t="s">
        <v>192</v>
      </c>
      <c r="F240" s="23" t="s">
        <v>143</v>
      </c>
      <c r="G240" s="22" t="s">
        <v>40</v>
      </c>
      <c r="H240" s="35">
        <v>46243440</v>
      </c>
      <c r="I240" s="36">
        <v>46243440</v>
      </c>
      <c r="J240" s="23" t="s">
        <v>41</v>
      </c>
      <c r="K240" s="23" t="s">
        <v>41</v>
      </c>
      <c r="L240" s="28" t="s">
        <v>275</v>
      </c>
    </row>
    <row r="241" spans="1:12" s="3" customFormat="1" ht="45.75">
      <c r="A241" s="40">
        <f t="shared" si="7"/>
        <v>223</v>
      </c>
      <c r="B241" s="23">
        <v>80111600</v>
      </c>
      <c r="C241" s="31" t="s">
        <v>277</v>
      </c>
      <c r="D241" s="23" t="s">
        <v>31</v>
      </c>
      <c r="E241" s="34" t="s">
        <v>192</v>
      </c>
      <c r="F241" s="23" t="s">
        <v>143</v>
      </c>
      <c r="G241" s="22" t="s">
        <v>40</v>
      </c>
      <c r="H241" s="35">
        <v>46243440</v>
      </c>
      <c r="I241" s="36">
        <v>46243440</v>
      </c>
      <c r="J241" s="23" t="s">
        <v>41</v>
      </c>
      <c r="K241" s="23" t="s">
        <v>41</v>
      </c>
      <c r="L241" s="28" t="s">
        <v>275</v>
      </c>
    </row>
    <row r="242" spans="1:12" s="3" customFormat="1" ht="45.75">
      <c r="A242" s="40">
        <f t="shared" si="7"/>
        <v>224</v>
      </c>
      <c r="B242" s="23">
        <v>80111600</v>
      </c>
      <c r="C242" s="31" t="s">
        <v>278</v>
      </c>
      <c r="D242" s="23" t="s">
        <v>31</v>
      </c>
      <c r="E242" s="34" t="s">
        <v>192</v>
      </c>
      <c r="F242" s="23" t="s">
        <v>143</v>
      </c>
      <c r="G242" s="22" t="s">
        <v>40</v>
      </c>
      <c r="H242" s="35">
        <v>59991570</v>
      </c>
      <c r="I242" s="36">
        <v>59991570</v>
      </c>
      <c r="J242" s="23" t="s">
        <v>41</v>
      </c>
      <c r="K242" s="23" t="s">
        <v>41</v>
      </c>
      <c r="L242" s="28" t="s">
        <v>275</v>
      </c>
    </row>
    <row r="243" spans="1:12" s="3" customFormat="1" ht="45.75">
      <c r="A243" s="40">
        <f t="shared" si="7"/>
        <v>225</v>
      </c>
      <c r="B243" s="23">
        <v>80111600</v>
      </c>
      <c r="C243" s="31" t="s">
        <v>279</v>
      </c>
      <c r="D243" s="23" t="s">
        <v>31</v>
      </c>
      <c r="E243" s="34" t="s">
        <v>192</v>
      </c>
      <c r="F243" s="23" t="s">
        <v>143</v>
      </c>
      <c r="G243" s="22" t="s">
        <v>40</v>
      </c>
      <c r="H243" s="35">
        <v>46243440</v>
      </c>
      <c r="I243" s="36">
        <v>46243440</v>
      </c>
      <c r="J243" s="23" t="s">
        <v>41</v>
      </c>
      <c r="K243" s="23" t="s">
        <v>41</v>
      </c>
      <c r="L243" s="28" t="s">
        <v>275</v>
      </c>
    </row>
    <row r="244" spans="1:12" s="3" customFormat="1" ht="45.75">
      <c r="A244" s="40">
        <f t="shared" si="7"/>
        <v>226</v>
      </c>
      <c r="B244" s="23">
        <v>80111600</v>
      </c>
      <c r="C244" s="31" t="s">
        <v>280</v>
      </c>
      <c r="D244" s="23" t="s">
        <v>31</v>
      </c>
      <c r="E244" s="34" t="s">
        <v>192</v>
      </c>
      <c r="F244" s="23" t="s">
        <v>143</v>
      </c>
      <c r="G244" s="22" t="s">
        <v>40</v>
      </c>
      <c r="H244" s="35">
        <v>46243440</v>
      </c>
      <c r="I244" s="36">
        <v>46243440</v>
      </c>
      <c r="J244" s="23" t="s">
        <v>41</v>
      </c>
      <c r="K244" s="23" t="s">
        <v>41</v>
      </c>
      <c r="L244" s="28" t="s">
        <v>275</v>
      </c>
    </row>
    <row r="245" spans="1:12" s="3" customFormat="1" ht="45.75">
      <c r="A245" s="40">
        <f t="shared" si="7"/>
        <v>227</v>
      </c>
      <c r="B245" s="23">
        <v>80111600</v>
      </c>
      <c r="C245" s="31" t="s">
        <v>281</v>
      </c>
      <c r="D245" s="23" t="s">
        <v>31</v>
      </c>
      <c r="E245" s="34" t="s">
        <v>192</v>
      </c>
      <c r="F245" s="23" t="s">
        <v>143</v>
      </c>
      <c r="G245" s="22" t="s">
        <v>40</v>
      </c>
      <c r="H245" s="35">
        <v>46243440</v>
      </c>
      <c r="I245" s="36">
        <v>46243440</v>
      </c>
      <c r="J245" s="23" t="s">
        <v>41</v>
      </c>
      <c r="K245" s="23" t="s">
        <v>41</v>
      </c>
      <c r="L245" s="28" t="s">
        <v>275</v>
      </c>
    </row>
    <row r="246" spans="1:12" s="3" customFormat="1" ht="45.75">
      <c r="A246" s="40">
        <f t="shared" si="7"/>
        <v>228</v>
      </c>
      <c r="B246" s="23">
        <v>80111600</v>
      </c>
      <c r="C246" s="31" t="s">
        <v>282</v>
      </c>
      <c r="D246" s="23" t="s">
        <v>31</v>
      </c>
      <c r="E246" s="34" t="s">
        <v>192</v>
      </c>
      <c r="F246" s="23" t="s">
        <v>143</v>
      </c>
      <c r="G246" s="22" t="s">
        <v>40</v>
      </c>
      <c r="H246" s="35">
        <v>46243440</v>
      </c>
      <c r="I246" s="36">
        <v>46243440</v>
      </c>
      <c r="J246" s="23" t="s">
        <v>41</v>
      </c>
      <c r="K246" s="23" t="s">
        <v>41</v>
      </c>
      <c r="L246" s="28" t="s">
        <v>275</v>
      </c>
    </row>
    <row r="247" spans="1:12" s="3" customFormat="1" ht="45.75">
      <c r="A247" s="40">
        <f t="shared" si="7"/>
        <v>229</v>
      </c>
      <c r="B247" s="23">
        <v>80111600</v>
      </c>
      <c r="C247" s="31" t="s">
        <v>283</v>
      </c>
      <c r="D247" s="23" t="s">
        <v>31</v>
      </c>
      <c r="E247" s="34" t="s">
        <v>192</v>
      </c>
      <c r="F247" s="23" t="s">
        <v>143</v>
      </c>
      <c r="G247" s="22" t="s">
        <v>40</v>
      </c>
      <c r="H247" s="35">
        <v>46243440</v>
      </c>
      <c r="I247" s="36">
        <v>46243440</v>
      </c>
      <c r="J247" s="23" t="s">
        <v>41</v>
      </c>
      <c r="K247" s="23" t="s">
        <v>41</v>
      </c>
      <c r="L247" s="28" t="s">
        <v>275</v>
      </c>
    </row>
    <row r="248" spans="1:12" s="3" customFormat="1" ht="45.75">
      <c r="A248" s="40">
        <f t="shared" si="7"/>
        <v>230</v>
      </c>
      <c r="B248" s="23">
        <v>80111600</v>
      </c>
      <c r="C248" s="31" t="s">
        <v>284</v>
      </c>
      <c r="D248" s="23" t="s">
        <v>31</v>
      </c>
      <c r="E248" s="34" t="s">
        <v>192</v>
      </c>
      <c r="F248" s="23" t="s">
        <v>143</v>
      </c>
      <c r="G248" s="22" t="s">
        <v>40</v>
      </c>
      <c r="H248" s="35">
        <v>46243440</v>
      </c>
      <c r="I248" s="36">
        <v>46243440</v>
      </c>
      <c r="J248" s="23" t="s">
        <v>41</v>
      </c>
      <c r="K248" s="23" t="s">
        <v>41</v>
      </c>
      <c r="L248" s="28" t="s">
        <v>275</v>
      </c>
    </row>
    <row r="249" spans="1:12" s="3" customFormat="1" ht="45.75">
      <c r="A249" s="40">
        <f t="shared" si="7"/>
        <v>231</v>
      </c>
      <c r="B249" s="23">
        <v>80111600</v>
      </c>
      <c r="C249" s="31" t="s">
        <v>285</v>
      </c>
      <c r="D249" s="23" t="s">
        <v>31</v>
      </c>
      <c r="E249" s="34" t="s">
        <v>192</v>
      </c>
      <c r="F249" s="23" t="s">
        <v>143</v>
      </c>
      <c r="G249" s="22" t="s">
        <v>40</v>
      </c>
      <c r="H249" s="35">
        <v>46243440</v>
      </c>
      <c r="I249" s="36">
        <v>46243440</v>
      </c>
      <c r="J249" s="23" t="s">
        <v>41</v>
      </c>
      <c r="K249" s="23" t="s">
        <v>41</v>
      </c>
      <c r="L249" s="28" t="s">
        <v>275</v>
      </c>
    </row>
    <row r="250" spans="1:12" s="3" customFormat="1" ht="45.75">
      <c r="A250" s="40">
        <f t="shared" si="7"/>
        <v>232</v>
      </c>
      <c r="B250" s="23">
        <v>80111600</v>
      </c>
      <c r="C250" s="31" t="s">
        <v>286</v>
      </c>
      <c r="D250" s="23" t="s">
        <v>31</v>
      </c>
      <c r="E250" s="34" t="s">
        <v>192</v>
      </c>
      <c r="F250" s="23" t="s">
        <v>143</v>
      </c>
      <c r="G250" s="22" t="s">
        <v>40</v>
      </c>
      <c r="H250" s="35">
        <v>46243440</v>
      </c>
      <c r="I250" s="36">
        <v>46243440</v>
      </c>
      <c r="J250" s="23" t="s">
        <v>41</v>
      </c>
      <c r="K250" s="23" t="s">
        <v>41</v>
      </c>
      <c r="L250" s="28" t="s">
        <v>275</v>
      </c>
    </row>
    <row r="251" spans="1:12" s="3" customFormat="1" ht="45.75">
      <c r="A251" s="40">
        <f t="shared" si="7"/>
        <v>233</v>
      </c>
      <c r="B251" s="23">
        <v>80111600</v>
      </c>
      <c r="C251" s="31" t="s">
        <v>287</v>
      </c>
      <c r="D251" s="23" t="s">
        <v>31</v>
      </c>
      <c r="E251" s="34" t="s">
        <v>192</v>
      </c>
      <c r="F251" s="23" t="s">
        <v>143</v>
      </c>
      <c r="G251" s="22" t="s">
        <v>40</v>
      </c>
      <c r="H251" s="35">
        <v>46243440</v>
      </c>
      <c r="I251" s="36">
        <v>46243440</v>
      </c>
      <c r="J251" s="23" t="s">
        <v>41</v>
      </c>
      <c r="K251" s="23" t="s">
        <v>41</v>
      </c>
      <c r="L251" s="28" t="s">
        <v>275</v>
      </c>
    </row>
    <row r="252" spans="1:12" s="3" customFormat="1" ht="45.75">
      <c r="A252" s="40">
        <f t="shared" si="7"/>
        <v>234</v>
      </c>
      <c r="B252" s="23">
        <v>80111600</v>
      </c>
      <c r="C252" s="31" t="s">
        <v>288</v>
      </c>
      <c r="D252" s="23" t="s">
        <v>31</v>
      </c>
      <c r="E252" s="34" t="s">
        <v>192</v>
      </c>
      <c r="F252" s="23" t="s">
        <v>143</v>
      </c>
      <c r="G252" s="22" t="s">
        <v>40</v>
      </c>
      <c r="H252" s="35">
        <v>46243440</v>
      </c>
      <c r="I252" s="36">
        <v>46243440</v>
      </c>
      <c r="J252" s="23" t="s">
        <v>41</v>
      </c>
      <c r="K252" s="23" t="s">
        <v>41</v>
      </c>
      <c r="L252" s="28" t="s">
        <v>275</v>
      </c>
    </row>
    <row r="253" spans="1:12" s="3" customFormat="1" ht="45.75">
      <c r="A253" s="40">
        <f t="shared" si="7"/>
        <v>235</v>
      </c>
      <c r="B253" s="23">
        <v>80111600</v>
      </c>
      <c r="C253" s="31" t="s">
        <v>289</v>
      </c>
      <c r="D253" s="23" t="s">
        <v>31</v>
      </c>
      <c r="E253" s="34" t="s">
        <v>192</v>
      </c>
      <c r="F253" s="23" t="s">
        <v>143</v>
      </c>
      <c r="G253" s="22" t="s">
        <v>40</v>
      </c>
      <c r="H253" s="35">
        <v>59991570</v>
      </c>
      <c r="I253" s="36">
        <v>59991570</v>
      </c>
      <c r="J253" s="23" t="s">
        <v>41</v>
      </c>
      <c r="K253" s="23" t="s">
        <v>41</v>
      </c>
      <c r="L253" s="28" t="s">
        <v>275</v>
      </c>
    </row>
    <row r="254" spans="1:12" s="3" customFormat="1" ht="45.75">
      <c r="A254" s="40">
        <f t="shared" si="7"/>
        <v>236</v>
      </c>
      <c r="B254" s="23">
        <v>80111600</v>
      </c>
      <c r="C254" s="31" t="s">
        <v>290</v>
      </c>
      <c r="D254" s="23" t="s">
        <v>31</v>
      </c>
      <c r="E254" s="34" t="s">
        <v>192</v>
      </c>
      <c r="F254" s="23" t="s">
        <v>143</v>
      </c>
      <c r="G254" s="22" t="s">
        <v>40</v>
      </c>
      <c r="H254" s="35">
        <v>46243440</v>
      </c>
      <c r="I254" s="36">
        <v>46243440</v>
      </c>
      <c r="J254" s="23" t="s">
        <v>41</v>
      </c>
      <c r="K254" s="23" t="s">
        <v>41</v>
      </c>
      <c r="L254" s="28" t="s">
        <v>275</v>
      </c>
    </row>
    <row r="255" spans="1:12" s="3" customFormat="1" ht="45.75">
      <c r="A255" s="40">
        <f t="shared" si="7"/>
        <v>237</v>
      </c>
      <c r="B255" s="23">
        <v>80111600</v>
      </c>
      <c r="C255" s="31" t="s">
        <v>291</v>
      </c>
      <c r="D255" s="23" t="s">
        <v>31</v>
      </c>
      <c r="E255" s="34" t="s">
        <v>192</v>
      </c>
      <c r="F255" s="23" t="s">
        <v>143</v>
      </c>
      <c r="G255" s="22" t="s">
        <v>40</v>
      </c>
      <c r="H255" s="35">
        <v>46243440</v>
      </c>
      <c r="I255" s="36">
        <v>46243440</v>
      </c>
      <c r="J255" s="23" t="s">
        <v>41</v>
      </c>
      <c r="K255" s="23" t="s">
        <v>41</v>
      </c>
      <c r="L255" s="28" t="s">
        <v>275</v>
      </c>
    </row>
    <row r="256" spans="1:12" s="3" customFormat="1" ht="45.75">
      <c r="A256" s="40">
        <f t="shared" si="7"/>
        <v>238</v>
      </c>
      <c r="B256" s="23">
        <v>80111600</v>
      </c>
      <c r="C256" s="31" t="s">
        <v>292</v>
      </c>
      <c r="D256" s="23" t="s">
        <v>31</v>
      </c>
      <c r="E256" s="34" t="s">
        <v>192</v>
      </c>
      <c r="F256" s="23" t="s">
        <v>143</v>
      </c>
      <c r="G256" s="22" t="s">
        <v>40</v>
      </c>
      <c r="H256" s="35">
        <v>46243440</v>
      </c>
      <c r="I256" s="36">
        <v>46243440</v>
      </c>
      <c r="J256" s="23" t="s">
        <v>41</v>
      </c>
      <c r="K256" s="23" t="s">
        <v>41</v>
      </c>
      <c r="L256" s="28" t="s">
        <v>275</v>
      </c>
    </row>
    <row r="257" spans="1:12" s="3" customFormat="1" ht="45.75">
      <c r="A257" s="40">
        <f t="shared" si="7"/>
        <v>239</v>
      </c>
      <c r="B257" s="23">
        <v>80111600</v>
      </c>
      <c r="C257" s="31" t="s">
        <v>293</v>
      </c>
      <c r="D257" s="23" t="s">
        <v>31</v>
      </c>
      <c r="E257" s="34" t="s">
        <v>192</v>
      </c>
      <c r="F257" s="23" t="s">
        <v>143</v>
      </c>
      <c r="G257" s="22" t="s">
        <v>40</v>
      </c>
      <c r="H257" s="35">
        <v>46243440</v>
      </c>
      <c r="I257" s="36">
        <v>46243440</v>
      </c>
      <c r="J257" s="23" t="s">
        <v>41</v>
      </c>
      <c r="K257" s="23" t="s">
        <v>41</v>
      </c>
      <c r="L257" s="28" t="s">
        <v>275</v>
      </c>
    </row>
    <row r="258" spans="1:12" s="3" customFormat="1" ht="45.75">
      <c r="A258" s="40">
        <f t="shared" si="7"/>
        <v>240</v>
      </c>
      <c r="B258" s="23">
        <v>80111600</v>
      </c>
      <c r="C258" s="31" t="s">
        <v>294</v>
      </c>
      <c r="D258" s="23" t="s">
        <v>31</v>
      </c>
      <c r="E258" s="34" t="s">
        <v>192</v>
      </c>
      <c r="F258" s="23" t="s">
        <v>143</v>
      </c>
      <c r="G258" s="22" t="s">
        <v>40</v>
      </c>
      <c r="H258" s="35">
        <v>46243440</v>
      </c>
      <c r="I258" s="36">
        <v>46243440</v>
      </c>
      <c r="J258" s="23" t="s">
        <v>41</v>
      </c>
      <c r="K258" s="23" t="s">
        <v>41</v>
      </c>
      <c r="L258" s="28" t="s">
        <v>275</v>
      </c>
    </row>
    <row r="259" spans="1:12" s="3" customFormat="1" ht="45.75">
      <c r="A259" s="40">
        <f t="shared" si="7"/>
        <v>241</v>
      </c>
      <c r="B259" s="23">
        <v>80111600</v>
      </c>
      <c r="C259" s="31" t="s">
        <v>295</v>
      </c>
      <c r="D259" s="23" t="s">
        <v>31</v>
      </c>
      <c r="E259" s="34" t="s">
        <v>192</v>
      </c>
      <c r="F259" s="23" t="s">
        <v>143</v>
      </c>
      <c r="G259" s="22" t="s">
        <v>40</v>
      </c>
      <c r="H259" s="35">
        <v>46243440</v>
      </c>
      <c r="I259" s="36">
        <v>46243440</v>
      </c>
      <c r="J259" s="23" t="s">
        <v>41</v>
      </c>
      <c r="K259" s="23" t="s">
        <v>41</v>
      </c>
      <c r="L259" s="28" t="s">
        <v>275</v>
      </c>
    </row>
    <row r="260" spans="1:12" s="3" customFormat="1" ht="45.75">
      <c r="A260" s="40">
        <f t="shared" si="7"/>
        <v>242</v>
      </c>
      <c r="B260" s="23">
        <v>80111600</v>
      </c>
      <c r="C260" s="31" t="s">
        <v>296</v>
      </c>
      <c r="D260" s="23" t="s">
        <v>31</v>
      </c>
      <c r="E260" s="34" t="s">
        <v>192</v>
      </c>
      <c r="F260" s="23" t="s">
        <v>143</v>
      </c>
      <c r="G260" s="22" t="s">
        <v>40</v>
      </c>
      <c r="H260" s="35">
        <v>46243440</v>
      </c>
      <c r="I260" s="36">
        <v>46243440</v>
      </c>
      <c r="J260" s="23" t="s">
        <v>41</v>
      </c>
      <c r="K260" s="23" t="s">
        <v>41</v>
      </c>
      <c r="L260" s="28" t="s">
        <v>275</v>
      </c>
    </row>
    <row r="261" spans="1:12" s="3" customFormat="1" ht="45.75">
      <c r="A261" s="40">
        <f t="shared" si="7"/>
        <v>243</v>
      </c>
      <c r="B261" s="23">
        <v>80111600</v>
      </c>
      <c r="C261" s="31" t="s">
        <v>297</v>
      </c>
      <c r="D261" s="23" t="s">
        <v>31</v>
      </c>
      <c r="E261" s="34" t="s">
        <v>192</v>
      </c>
      <c r="F261" s="23" t="s">
        <v>143</v>
      </c>
      <c r="G261" s="22" t="s">
        <v>40</v>
      </c>
      <c r="H261" s="35">
        <v>46243440</v>
      </c>
      <c r="I261" s="36">
        <v>46243440</v>
      </c>
      <c r="J261" s="23" t="s">
        <v>41</v>
      </c>
      <c r="K261" s="23" t="s">
        <v>41</v>
      </c>
      <c r="L261" s="28" t="s">
        <v>275</v>
      </c>
    </row>
    <row r="262" spans="1:12" s="3" customFormat="1" ht="45.75">
      <c r="A262" s="40">
        <f t="shared" si="7"/>
        <v>244</v>
      </c>
      <c r="B262" s="23">
        <v>80111600</v>
      </c>
      <c r="C262" s="31" t="s">
        <v>298</v>
      </c>
      <c r="D262" s="23" t="s">
        <v>31</v>
      </c>
      <c r="E262" s="34" t="s">
        <v>192</v>
      </c>
      <c r="F262" s="23" t="s">
        <v>143</v>
      </c>
      <c r="G262" s="22" t="s">
        <v>40</v>
      </c>
      <c r="H262" s="35">
        <v>46243440</v>
      </c>
      <c r="I262" s="36">
        <v>46243440</v>
      </c>
      <c r="J262" s="23" t="s">
        <v>41</v>
      </c>
      <c r="K262" s="23" t="s">
        <v>41</v>
      </c>
      <c r="L262" s="28" t="s">
        <v>275</v>
      </c>
    </row>
    <row r="263" spans="1:12" s="3" customFormat="1" ht="45.75">
      <c r="A263" s="40">
        <f t="shared" si="7"/>
        <v>245</v>
      </c>
      <c r="B263" s="23">
        <v>80111600</v>
      </c>
      <c r="C263" s="31" t="s">
        <v>299</v>
      </c>
      <c r="D263" s="23" t="s">
        <v>31</v>
      </c>
      <c r="E263" s="34" t="s">
        <v>192</v>
      </c>
      <c r="F263" s="23" t="s">
        <v>143</v>
      </c>
      <c r="G263" s="22" t="s">
        <v>40</v>
      </c>
      <c r="H263" s="35">
        <v>46243440</v>
      </c>
      <c r="I263" s="36">
        <v>46243440</v>
      </c>
      <c r="J263" s="23" t="s">
        <v>41</v>
      </c>
      <c r="K263" s="23" t="s">
        <v>41</v>
      </c>
      <c r="L263" s="28" t="s">
        <v>275</v>
      </c>
    </row>
    <row r="264" spans="1:12" s="3" customFormat="1" ht="45.75">
      <c r="A264" s="40">
        <f t="shared" si="7"/>
        <v>246</v>
      </c>
      <c r="B264" s="23">
        <v>80111600</v>
      </c>
      <c r="C264" s="31" t="s">
        <v>300</v>
      </c>
      <c r="D264" s="23" t="s">
        <v>31</v>
      </c>
      <c r="E264" s="34" t="s">
        <v>192</v>
      </c>
      <c r="F264" s="23" t="s">
        <v>143</v>
      </c>
      <c r="G264" s="22" t="s">
        <v>40</v>
      </c>
      <c r="H264" s="35">
        <v>46243440</v>
      </c>
      <c r="I264" s="36">
        <v>46243440</v>
      </c>
      <c r="J264" s="23" t="s">
        <v>41</v>
      </c>
      <c r="K264" s="23" t="s">
        <v>41</v>
      </c>
      <c r="L264" s="28" t="s">
        <v>275</v>
      </c>
    </row>
    <row r="265" spans="1:12" s="3" customFormat="1" ht="45.75">
      <c r="A265" s="40">
        <f t="shared" si="7"/>
        <v>247</v>
      </c>
      <c r="B265" s="23">
        <v>80111600</v>
      </c>
      <c r="C265" s="31" t="s">
        <v>301</v>
      </c>
      <c r="D265" s="23" t="s">
        <v>31</v>
      </c>
      <c r="E265" s="34" t="s">
        <v>192</v>
      </c>
      <c r="F265" s="23" t="s">
        <v>143</v>
      </c>
      <c r="G265" s="22" t="s">
        <v>40</v>
      </c>
      <c r="H265" s="35">
        <v>46243440</v>
      </c>
      <c r="I265" s="36">
        <v>46243440</v>
      </c>
      <c r="J265" s="23" t="s">
        <v>41</v>
      </c>
      <c r="K265" s="23" t="s">
        <v>41</v>
      </c>
      <c r="L265" s="28" t="s">
        <v>275</v>
      </c>
    </row>
    <row r="266" spans="1:12" s="3" customFormat="1" ht="45.75">
      <c r="A266" s="40">
        <f t="shared" si="7"/>
        <v>248</v>
      </c>
      <c r="B266" s="23">
        <v>80111600</v>
      </c>
      <c r="C266" s="31" t="s">
        <v>302</v>
      </c>
      <c r="D266" s="23" t="s">
        <v>31</v>
      </c>
      <c r="E266" s="34" t="s">
        <v>192</v>
      </c>
      <c r="F266" s="23" t="s">
        <v>143</v>
      </c>
      <c r="G266" s="22" t="s">
        <v>40</v>
      </c>
      <c r="H266" s="35">
        <v>46243440</v>
      </c>
      <c r="I266" s="36">
        <v>46243440</v>
      </c>
      <c r="J266" s="23" t="s">
        <v>41</v>
      </c>
      <c r="K266" s="23" t="s">
        <v>41</v>
      </c>
      <c r="L266" s="28" t="s">
        <v>275</v>
      </c>
    </row>
    <row r="267" spans="1:12" s="3" customFormat="1" ht="45.75">
      <c r="A267" s="40">
        <f t="shared" si="7"/>
        <v>249</v>
      </c>
      <c r="B267" s="23">
        <v>80111600</v>
      </c>
      <c r="C267" s="31" t="s">
        <v>303</v>
      </c>
      <c r="D267" s="23" t="s">
        <v>31</v>
      </c>
      <c r="E267" s="34" t="s">
        <v>192</v>
      </c>
      <c r="F267" s="23" t="s">
        <v>143</v>
      </c>
      <c r="G267" s="22" t="s">
        <v>40</v>
      </c>
      <c r="H267" s="35">
        <v>46243440</v>
      </c>
      <c r="I267" s="36">
        <v>46243440</v>
      </c>
      <c r="J267" s="23" t="s">
        <v>41</v>
      </c>
      <c r="K267" s="23" t="s">
        <v>41</v>
      </c>
      <c r="L267" s="28" t="s">
        <v>275</v>
      </c>
    </row>
    <row r="268" spans="1:12" s="3" customFormat="1" ht="45.75">
      <c r="A268" s="40">
        <f t="shared" si="7"/>
        <v>250</v>
      </c>
      <c r="B268" s="23">
        <v>80111600</v>
      </c>
      <c r="C268" s="31" t="s">
        <v>304</v>
      </c>
      <c r="D268" s="23" t="s">
        <v>31</v>
      </c>
      <c r="E268" s="34" t="s">
        <v>192</v>
      </c>
      <c r="F268" s="23" t="s">
        <v>143</v>
      </c>
      <c r="G268" s="22" t="s">
        <v>40</v>
      </c>
      <c r="H268" s="35">
        <v>46243440</v>
      </c>
      <c r="I268" s="36">
        <v>46243440</v>
      </c>
      <c r="J268" s="23" t="s">
        <v>41</v>
      </c>
      <c r="K268" s="23" t="s">
        <v>41</v>
      </c>
      <c r="L268" s="28" t="s">
        <v>275</v>
      </c>
    </row>
    <row r="269" spans="1:12" s="3" customFormat="1" ht="45.75">
      <c r="A269" s="40">
        <f t="shared" si="7"/>
        <v>251</v>
      </c>
      <c r="B269" s="23">
        <v>80111600</v>
      </c>
      <c r="C269" s="31" t="s">
        <v>305</v>
      </c>
      <c r="D269" s="23" t="s">
        <v>31</v>
      </c>
      <c r="E269" s="34" t="s">
        <v>192</v>
      </c>
      <c r="F269" s="23" t="s">
        <v>143</v>
      </c>
      <c r="G269" s="22" t="s">
        <v>40</v>
      </c>
      <c r="H269" s="35">
        <v>16247790</v>
      </c>
      <c r="I269" s="36">
        <v>16247790</v>
      </c>
      <c r="J269" s="23" t="s">
        <v>41</v>
      </c>
      <c r="K269" s="23" t="s">
        <v>41</v>
      </c>
      <c r="L269" s="28" t="s">
        <v>275</v>
      </c>
    </row>
    <row r="270" spans="1:12" s="3" customFormat="1" ht="45.75">
      <c r="A270" s="40">
        <f t="shared" si="7"/>
        <v>252</v>
      </c>
      <c r="B270" s="23">
        <v>80111600</v>
      </c>
      <c r="C270" s="31" t="s">
        <v>306</v>
      </c>
      <c r="D270" s="23" t="s">
        <v>307</v>
      </c>
      <c r="E270" s="34" t="s">
        <v>254</v>
      </c>
      <c r="F270" s="23" t="s">
        <v>308</v>
      </c>
      <c r="G270" s="22" t="s">
        <v>40</v>
      </c>
      <c r="H270" s="35">
        <v>7000000</v>
      </c>
      <c r="I270" s="36">
        <v>7000000</v>
      </c>
      <c r="J270" s="23" t="s">
        <v>41</v>
      </c>
      <c r="K270" s="23" t="s">
        <v>41</v>
      </c>
      <c r="L270" s="28" t="s">
        <v>275</v>
      </c>
    </row>
    <row r="271" spans="1:12" s="3" customFormat="1" ht="39" customHeight="1">
      <c r="A271" s="40">
        <f t="shared" si="7"/>
        <v>253</v>
      </c>
      <c r="B271" s="23">
        <v>80111600</v>
      </c>
      <c r="C271" s="31" t="s">
        <v>309</v>
      </c>
      <c r="D271" s="23" t="s">
        <v>307</v>
      </c>
      <c r="E271" s="34" t="s">
        <v>254</v>
      </c>
      <c r="F271" s="23" t="s">
        <v>308</v>
      </c>
      <c r="G271" s="22" t="s">
        <v>40</v>
      </c>
      <c r="H271" s="35">
        <v>6500000</v>
      </c>
      <c r="I271" s="36">
        <v>6500000</v>
      </c>
      <c r="J271" s="23" t="s">
        <v>41</v>
      </c>
      <c r="K271" s="23" t="s">
        <v>41</v>
      </c>
      <c r="L271" s="28" t="s">
        <v>275</v>
      </c>
    </row>
    <row r="272" spans="1:12" s="3" customFormat="1" ht="45.75">
      <c r="A272" s="40">
        <f t="shared" si="7"/>
        <v>254</v>
      </c>
      <c r="B272" s="23">
        <v>80111600</v>
      </c>
      <c r="C272" s="31" t="s">
        <v>310</v>
      </c>
      <c r="D272" s="23" t="s">
        <v>307</v>
      </c>
      <c r="E272" s="34" t="s">
        <v>189</v>
      </c>
      <c r="F272" s="23" t="s">
        <v>308</v>
      </c>
      <c r="G272" s="22" t="s">
        <v>40</v>
      </c>
      <c r="H272" s="35">
        <v>4000000</v>
      </c>
      <c r="I272" s="36">
        <v>4000000</v>
      </c>
      <c r="J272" s="23" t="s">
        <v>41</v>
      </c>
      <c r="K272" s="23" t="s">
        <v>41</v>
      </c>
      <c r="L272" s="28" t="s">
        <v>275</v>
      </c>
    </row>
    <row r="273" spans="1:12" s="3" customFormat="1" ht="45.75">
      <c r="A273" s="40">
        <f t="shared" si="7"/>
        <v>255</v>
      </c>
      <c r="B273" s="23">
        <v>80111600</v>
      </c>
      <c r="C273" s="31" t="s">
        <v>311</v>
      </c>
      <c r="D273" s="23" t="s">
        <v>312</v>
      </c>
      <c r="E273" s="34" t="s">
        <v>189</v>
      </c>
      <c r="F273" s="23" t="s">
        <v>308</v>
      </c>
      <c r="G273" s="22" t="s">
        <v>40</v>
      </c>
      <c r="H273" s="35">
        <v>4000000</v>
      </c>
      <c r="I273" s="36">
        <v>4000000</v>
      </c>
      <c r="J273" s="23" t="s">
        <v>41</v>
      </c>
      <c r="K273" s="23" t="s">
        <v>41</v>
      </c>
      <c r="L273" s="28" t="s">
        <v>275</v>
      </c>
    </row>
    <row r="274" spans="1:12" s="3" customFormat="1" ht="45.75">
      <c r="A274" s="40">
        <f t="shared" si="7"/>
        <v>256</v>
      </c>
      <c r="B274" s="23">
        <v>80101604</v>
      </c>
      <c r="C274" s="31" t="s">
        <v>313</v>
      </c>
      <c r="D274" s="23" t="s">
        <v>31</v>
      </c>
      <c r="E274" s="34" t="s">
        <v>85</v>
      </c>
      <c r="F274" s="23" t="s">
        <v>143</v>
      </c>
      <c r="G274" s="22" t="s">
        <v>40</v>
      </c>
      <c r="H274" s="35">
        <v>8000000</v>
      </c>
      <c r="I274" s="36">
        <v>8000000</v>
      </c>
      <c r="J274" s="23" t="s">
        <v>41</v>
      </c>
      <c r="K274" s="23" t="s">
        <v>41</v>
      </c>
      <c r="L274" s="28" t="s">
        <v>275</v>
      </c>
    </row>
    <row r="275" spans="1:12" s="3" customFormat="1" ht="45.75">
      <c r="A275" s="40">
        <f t="shared" si="7"/>
        <v>257</v>
      </c>
      <c r="B275" s="23">
        <v>80101604</v>
      </c>
      <c r="C275" s="31" t="s">
        <v>314</v>
      </c>
      <c r="D275" s="23" t="s">
        <v>31</v>
      </c>
      <c r="E275" s="34" t="s">
        <v>85</v>
      </c>
      <c r="F275" s="23" t="s">
        <v>143</v>
      </c>
      <c r="G275" s="22" t="s">
        <v>40</v>
      </c>
      <c r="H275" s="35">
        <v>7500000</v>
      </c>
      <c r="I275" s="36">
        <v>7500000</v>
      </c>
      <c r="J275" s="23" t="s">
        <v>41</v>
      </c>
      <c r="K275" s="23" t="s">
        <v>41</v>
      </c>
      <c r="L275" s="28" t="s">
        <v>275</v>
      </c>
    </row>
    <row r="276" spans="1:12" s="3" customFormat="1" ht="45.75">
      <c r="A276" s="40">
        <f t="shared" si="7"/>
        <v>258</v>
      </c>
      <c r="B276" s="23">
        <v>80101604</v>
      </c>
      <c r="C276" s="31" t="s">
        <v>343</v>
      </c>
      <c r="D276" s="23" t="s">
        <v>30</v>
      </c>
      <c r="E276" s="34" t="s">
        <v>175</v>
      </c>
      <c r="F276" s="23" t="s">
        <v>143</v>
      </c>
      <c r="G276" s="22" t="s">
        <v>40</v>
      </c>
      <c r="H276" s="35">
        <v>1747718940</v>
      </c>
      <c r="I276" s="36">
        <v>1747718940</v>
      </c>
      <c r="J276" s="23" t="s">
        <v>41</v>
      </c>
      <c r="K276" s="23" t="s">
        <v>41</v>
      </c>
      <c r="L276" s="28" t="s">
        <v>275</v>
      </c>
    </row>
    <row r="277" spans="1:12" s="3" customFormat="1" ht="45.75">
      <c r="A277" s="40">
        <f aca="true" t="shared" si="8" ref="A277:A329">A276+1</f>
        <v>259</v>
      </c>
      <c r="B277" s="23">
        <v>80101604</v>
      </c>
      <c r="C277" s="31" t="s">
        <v>344</v>
      </c>
      <c r="D277" s="23" t="s">
        <v>31</v>
      </c>
      <c r="E277" s="34" t="s">
        <v>85</v>
      </c>
      <c r="F277" s="23" t="s">
        <v>143</v>
      </c>
      <c r="G277" s="22" t="s">
        <v>40</v>
      </c>
      <c r="H277" s="35">
        <v>1514881694</v>
      </c>
      <c r="I277" s="36">
        <v>1514881694</v>
      </c>
      <c r="J277" s="23" t="s">
        <v>41</v>
      </c>
      <c r="K277" s="23" t="s">
        <v>41</v>
      </c>
      <c r="L277" s="28" t="s">
        <v>275</v>
      </c>
    </row>
    <row r="278" spans="1:12" s="3" customFormat="1" ht="45.75">
      <c r="A278" s="40">
        <f t="shared" si="8"/>
        <v>260</v>
      </c>
      <c r="B278" s="23">
        <v>80101604</v>
      </c>
      <c r="C278" s="31" t="s">
        <v>315</v>
      </c>
      <c r="D278" s="23" t="s">
        <v>31</v>
      </c>
      <c r="E278" s="34" t="s">
        <v>85</v>
      </c>
      <c r="F278" s="23" t="s">
        <v>143</v>
      </c>
      <c r="G278" s="22" t="s">
        <v>40</v>
      </c>
      <c r="H278" s="35">
        <v>28122025</v>
      </c>
      <c r="I278" s="36">
        <v>28122025</v>
      </c>
      <c r="J278" s="23" t="s">
        <v>41</v>
      </c>
      <c r="K278" s="23" t="s">
        <v>41</v>
      </c>
      <c r="L278" s="28" t="s">
        <v>275</v>
      </c>
    </row>
    <row r="279" spans="1:12" s="3" customFormat="1" ht="67.5" customHeight="1">
      <c r="A279" s="40">
        <f t="shared" si="8"/>
        <v>261</v>
      </c>
      <c r="B279" s="23">
        <v>80101604</v>
      </c>
      <c r="C279" s="31" t="s">
        <v>316</v>
      </c>
      <c r="D279" s="23" t="s">
        <v>307</v>
      </c>
      <c r="E279" s="34" t="s">
        <v>174</v>
      </c>
      <c r="F279" s="23" t="s">
        <v>143</v>
      </c>
      <c r="G279" s="22" t="s">
        <v>40</v>
      </c>
      <c r="H279" s="35">
        <v>665358811</v>
      </c>
      <c r="I279" s="36">
        <v>665358811</v>
      </c>
      <c r="J279" s="23" t="s">
        <v>41</v>
      </c>
      <c r="K279" s="23" t="s">
        <v>41</v>
      </c>
      <c r="L279" s="28" t="s">
        <v>275</v>
      </c>
    </row>
    <row r="280" spans="1:12" s="3" customFormat="1" ht="45.75">
      <c r="A280" s="40">
        <f t="shared" si="8"/>
        <v>262</v>
      </c>
      <c r="B280" s="23">
        <v>80101604</v>
      </c>
      <c r="C280" s="31" t="s">
        <v>317</v>
      </c>
      <c r="D280" s="23" t="s">
        <v>226</v>
      </c>
      <c r="E280" s="34" t="s">
        <v>192</v>
      </c>
      <c r="F280" s="23" t="s">
        <v>143</v>
      </c>
      <c r="G280" s="22" t="s">
        <v>40</v>
      </c>
      <c r="H280" s="35">
        <v>181800000</v>
      </c>
      <c r="I280" s="36">
        <v>181800000</v>
      </c>
      <c r="J280" s="23" t="s">
        <v>41</v>
      </c>
      <c r="K280" s="23" t="s">
        <v>41</v>
      </c>
      <c r="L280" s="28" t="s">
        <v>275</v>
      </c>
    </row>
    <row r="281" spans="1:12" s="3" customFormat="1" ht="22.5">
      <c r="A281" s="40">
        <f t="shared" si="8"/>
        <v>263</v>
      </c>
      <c r="B281" s="23">
        <v>80111600</v>
      </c>
      <c r="C281" s="31" t="s">
        <v>318</v>
      </c>
      <c r="D281" s="23" t="s">
        <v>30</v>
      </c>
      <c r="E281" s="34" t="s">
        <v>67</v>
      </c>
      <c r="F281" s="23" t="s">
        <v>39</v>
      </c>
      <c r="G281" s="22" t="s">
        <v>40</v>
      </c>
      <c r="H281" s="35">
        <f>215719*285</f>
        <v>61479915</v>
      </c>
      <c r="I281" s="36">
        <f>H281</f>
        <v>61479915</v>
      </c>
      <c r="J281" s="23" t="s">
        <v>41</v>
      </c>
      <c r="K281" s="23" t="s">
        <v>41</v>
      </c>
      <c r="L281" s="28" t="s">
        <v>319</v>
      </c>
    </row>
    <row r="282" spans="1:12" s="3" customFormat="1" ht="33" customHeight="1">
      <c r="A282" s="40">
        <f t="shared" si="8"/>
        <v>264</v>
      </c>
      <c r="B282" s="23">
        <v>80111600</v>
      </c>
      <c r="C282" s="31" t="s">
        <v>320</v>
      </c>
      <c r="D282" s="23" t="s">
        <v>31</v>
      </c>
      <c r="E282" s="34" t="s">
        <v>192</v>
      </c>
      <c r="F282" s="23" t="s">
        <v>39</v>
      </c>
      <c r="G282" s="22" t="s">
        <v>40</v>
      </c>
      <c r="H282" s="35">
        <f>166283*270</f>
        <v>44896410</v>
      </c>
      <c r="I282" s="36">
        <f>H282</f>
        <v>44896410</v>
      </c>
      <c r="J282" s="23" t="s">
        <v>41</v>
      </c>
      <c r="K282" s="23" t="s">
        <v>41</v>
      </c>
      <c r="L282" s="28" t="s">
        <v>319</v>
      </c>
    </row>
    <row r="283" spans="1:12" s="3" customFormat="1" ht="37.5" customHeight="1">
      <c r="A283" s="40">
        <f t="shared" si="8"/>
        <v>265</v>
      </c>
      <c r="B283" s="23">
        <v>80111600</v>
      </c>
      <c r="C283" s="31" t="s">
        <v>320</v>
      </c>
      <c r="D283" s="23" t="s">
        <v>31</v>
      </c>
      <c r="E283" s="34" t="s">
        <v>192</v>
      </c>
      <c r="F283" s="23" t="s">
        <v>39</v>
      </c>
      <c r="G283" s="22" t="s">
        <v>40</v>
      </c>
      <c r="H283" s="35">
        <f>166283*270</f>
        <v>44896410</v>
      </c>
      <c r="I283" s="36">
        <f>H283</f>
        <v>44896410</v>
      </c>
      <c r="J283" s="23" t="s">
        <v>41</v>
      </c>
      <c r="K283" s="23" t="s">
        <v>41</v>
      </c>
      <c r="L283" s="28" t="s">
        <v>319</v>
      </c>
    </row>
    <row r="284" spans="1:12" s="3" customFormat="1" ht="28.5" customHeight="1">
      <c r="A284" s="40">
        <f t="shared" si="8"/>
        <v>266</v>
      </c>
      <c r="B284" s="23">
        <v>80111600</v>
      </c>
      <c r="C284" s="31" t="s">
        <v>320</v>
      </c>
      <c r="D284" s="23" t="s">
        <v>31</v>
      </c>
      <c r="E284" s="34" t="s">
        <v>192</v>
      </c>
      <c r="F284" s="23" t="s">
        <v>39</v>
      </c>
      <c r="G284" s="22" t="s">
        <v>40</v>
      </c>
      <c r="H284" s="35">
        <f>166283*270</f>
        <v>44896410</v>
      </c>
      <c r="I284" s="36">
        <f>H284</f>
        <v>44896410</v>
      </c>
      <c r="J284" s="23" t="s">
        <v>41</v>
      </c>
      <c r="K284" s="23" t="s">
        <v>41</v>
      </c>
      <c r="L284" s="28" t="s">
        <v>319</v>
      </c>
    </row>
    <row r="285" spans="1:12" s="3" customFormat="1" ht="33" customHeight="1">
      <c r="A285" s="40">
        <f t="shared" si="8"/>
        <v>267</v>
      </c>
      <c r="B285" s="23">
        <v>80111600</v>
      </c>
      <c r="C285" s="31" t="s">
        <v>320</v>
      </c>
      <c r="D285" s="23" t="s">
        <v>31</v>
      </c>
      <c r="E285" s="34" t="s">
        <v>192</v>
      </c>
      <c r="F285" s="23" t="s">
        <v>39</v>
      </c>
      <c r="G285" s="22" t="s">
        <v>40</v>
      </c>
      <c r="H285" s="35">
        <f>166283*270</f>
        <v>44896410</v>
      </c>
      <c r="I285" s="36">
        <f>H285</f>
        <v>44896410</v>
      </c>
      <c r="J285" s="23" t="s">
        <v>41</v>
      </c>
      <c r="K285" s="23" t="s">
        <v>41</v>
      </c>
      <c r="L285" s="28" t="s">
        <v>319</v>
      </c>
    </row>
    <row r="286" spans="1:12" s="3" customFormat="1" ht="37.5" customHeight="1">
      <c r="A286" s="40">
        <f t="shared" si="8"/>
        <v>268</v>
      </c>
      <c r="B286" s="23">
        <v>80111600</v>
      </c>
      <c r="C286" s="31" t="s">
        <v>320</v>
      </c>
      <c r="D286" s="23" t="s">
        <v>31</v>
      </c>
      <c r="E286" s="34" t="s">
        <v>192</v>
      </c>
      <c r="F286" s="23" t="s">
        <v>39</v>
      </c>
      <c r="G286" s="22" t="s">
        <v>40</v>
      </c>
      <c r="H286" s="35">
        <f>166283*270</f>
        <v>44896410</v>
      </c>
      <c r="I286" s="36">
        <f>H286</f>
        <v>44896410</v>
      </c>
      <c r="J286" s="23" t="s">
        <v>41</v>
      </c>
      <c r="K286" s="23" t="s">
        <v>41</v>
      </c>
      <c r="L286" s="28" t="s">
        <v>319</v>
      </c>
    </row>
    <row r="287" spans="1:12" s="3" customFormat="1" ht="33.75" customHeight="1">
      <c r="A287" s="40">
        <f t="shared" si="8"/>
        <v>269</v>
      </c>
      <c r="B287" s="23">
        <v>80111600</v>
      </c>
      <c r="C287" s="31" t="s">
        <v>320</v>
      </c>
      <c r="D287" s="23" t="s">
        <v>31</v>
      </c>
      <c r="E287" s="34" t="s">
        <v>192</v>
      </c>
      <c r="F287" s="23" t="s">
        <v>39</v>
      </c>
      <c r="G287" s="22" t="s">
        <v>40</v>
      </c>
      <c r="H287" s="35">
        <f>166283*270</f>
        <v>44896410</v>
      </c>
      <c r="I287" s="36">
        <f>H287</f>
        <v>44896410</v>
      </c>
      <c r="J287" s="23" t="s">
        <v>41</v>
      </c>
      <c r="K287" s="23" t="s">
        <v>41</v>
      </c>
      <c r="L287" s="28" t="s">
        <v>319</v>
      </c>
    </row>
    <row r="288" spans="1:12" s="3" customFormat="1" ht="36" customHeight="1">
      <c r="A288" s="40">
        <f t="shared" si="8"/>
        <v>270</v>
      </c>
      <c r="B288" s="23">
        <v>80111600</v>
      </c>
      <c r="C288" s="31" t="s">
        <v>322</v>
      </c>
      <c r="D288" s="23" t="s">
        <v>31</v>
      </c>
      <c r="E288" s="34" t="s">
        <v>192</v>
      </c>
      <c r="F288" s="23" t="s">
        <v>39</v>
      </c>
      <c r="G288" s="22" t="s">
        <v>40</v>
      </c>
      <c r="H288" s="35">
        <f>166283*270</f>
        <v>44896410</v>
      </c>
      <c r="I288" s="36">
        <f>H288</f>
        <v>44896410</v>
      </c>
      <c r="J288" s="23" t="s">
        <v>41</v>
      </c>
      <c r="K288" s="23" t="s">
        <v>41</v>
      </c>
      <c r="L288" s="28" t="s">
        <v>319</v>
      </c>
    </row>
    <row r="289" spans="1:12" s="3" customFormat="1" ht="33" customHeight="1">
      <c r="A289" s="40">
        <f t="shared" si="8"/>
        <v>271</v>
      </c>
      <c r="B289" s="23">
        <v>80111600</v>
      </c>
      <c r="C289" s="31" t="s">
        <v>322</v>
      </c>
      <c r="D289" s="23" t="s">
        <v>31</v>
      </c>
      <c r="E289" s="34" t="s">
        <v>192</v>
      </c>
      <c r="F289" s="23" t="s">
        <v>39</v>
      </c>
      <c r="G289" s="22" t="s">
        <v>40</v>
      </c>
      <c r="H289" s="35">
        <f>166283*270</f>
        <v>44896410</v>
      </c>
      <c r="I289" s="36">
        <f>H289</f>
        <v>44896410</v>
      </c>
      <c r="J289" s="23" t="s">
        <v>41</v>
      </c>
      <c r="K289" s="23" t="s">
        <v>41</v>
      </c>
      <c r="L289" s="28" t="s">
        <v>319</v>
      </c>
    </row>
    <row r="290" spans="1:12" s="3" customFormat="1" ht="39" customHeight="1">
      <c r="A290" s="40">
        <f t="shared" si="8"/>
        <v>272</v>
      </c>
      <c r="B290" s="23">
        <v>80111600</v>
      </c>
      <c r="C290" s="31" t="s">
        <v>323</v>
      </c>
      <c r="D290" s="23" t="s">
        <v>31</v>
      </c>
      <c r="E290" s="34" t="s">
        <v>192</v>
      </c>
      <c r="F290" s="23" t="s">
        <v>39</v>
      </c>
      <c r="G290" s="22" t="s">
        <v>40</v>
      </c>
      <c r="H290" s="35">
        <f>132685*270</f>
        <v>35824950</v>
      </c>
      <c r="I290" s="36">
        <f>H290</f>
        <v>35824950</v>
      </c>
      <c r="J290" s="23" t="s">
        <v>41</v>
      </c>
      <c r="K290" s="23" t="s">
        <v>41</v>
      </c>
      <c r="L290" s="28" t="s">
        <v>319</v>
      </c>
    </row>
    <row r="291" spans="1:12" s="3" customFormat="1" ht="35.25" customHeight="1">
      <c r="A291" s="40">
        <f t="shared" si="8"/>
        <v>273</v>
      </c>
      <c r="B291" s="23">
        <v>80111600</v>
      </c>
      <c r="C291" s="31" t="s">
        <v>324</v>
      </c>
      <c r="D291" s="23" t="s">
        <v>31</v>
      </c>
      <c r="E291" s="34" t="s">
        <v>192</v>
      </c>
      <c r="F291" s="23" t="s">
        <v>39</v>
      </c>
      <c r="G291" s="22" t="s">
        <v>40</v>
      </c>
      <c r="H291" s="35">
        <f>166283*270</f>
        <v>44896410</v>
      </c>
      <c r="I291" s="36">
        <f>H291</f>
        <v>44896410</v>
      </c>
      <c r="J291" s="23" t="s">
        <v>41</v>
      </c>
      <c r="K291" s="23" t="s">
        <v>41</v>
      </c>
      <c r="L291" s="28" t="s">
        <v>319</v>
      </c>
    </row>
    <row r="292" spans="1:12" s="3" customFormat="1" ht="28.5" customHeight="1">
      <c r="A292" s="40">
        <f t="shared" si="8"/>
        <v>274</v>
      </c>
      <c r="B292" s="23">
        <v>80111600</v>
      </c>
      <c r="C292" s="31" t="s">
        <v>324</v>
      </c>
      <c r="D292" s="23" t="s">
        <v>31</v>
      </c>
      <c r="E292" s="34" t="s">
        <v>192</v>
      </c>
      <c r="F292" s="23" t="s">
        <v>39</v>
      </c>
      <c r="G292" s="22" t="s">
        <v>40</v>
      </c>
      <c r="H292" s="35">
        <f>166283*270</f>
        <v>44896410</v>
      </c>
      <c r="I292" s="36">
        <f>H292</f>
        <v>44896410</v>
      </c>
      <c r="J292" s="23" t="s">
        <v>41</v>
      </c>
      <c r="K292" s="23" t="s">
        <v>41</v>
      </c>
      <c r="L292" s="28" t="s">
        <v>319</v>
      </c>
    </row>
    <row r="293" spans="1:12" s="3" customFormat="1" ht="33" customHeight="1">
      <c r="A293" s="40">
        <f t="shared" si="8"/>
        <v>275</v>
      </c>
      <c r="B293" s="23">
        <v>80111600</v>
      </c>
      <c r="C293" s="31" t="s">
        <v>322</v>
      </c>
      <c r="D293" s="23" t="s">
        <v>31</v>
      </c>
      <c r="E293" s="34" t="s">
        <v>192</v>
      </c>
      <c r="F293" s="23" t="s">
        <v>39</v>
      </c>
      <c r="G293" s="22" t="s">
        <v>40</v>
      </c>
      <c r="H293" s="35">
        <f>166283*270</f>
        <v>44896410</v>
      </c>
      <c r="I293" s="36">
        <f>H293</f>
        <v>44896410</v>
      </c>
      <c r="J293" s="23" t="s">
        <v>41</v>
      </c>
      <c r="K293" s="23" t="s">
        <v>41</v>
      </c>
      <c r="L293" s="28" t="s">
        <v>319</v>
      </c>
    </row>
    <row r="294" spans="1:12" s="3" customFormat="1" ht="36.75" customHeight="1">
      <c r="A294" s="40">
        <f t="shared" si="8"/>
        <v>276</v>
      </c>
      <c r="B294" s="23">
        <v>80111600</v>
      </c>
      <c r="C294" s="31" t="s">
        <v>322</v>
      </c>
      <c r="D294" s="23" t="s">
        <v>31</v>
      </c>
      <c r="E294" s="34" t="s">
        <v>192</v>
      </c>
      <c r="F294" s="23" t="s">
        <v>39</v>
      </c>
      <c r="G294" s="22" t="s">
        <v>40</v>
      </c>
      <c r="H294" s="35">
        <f>166283*270</f>
        <v>44896410</v>
      </c>
      <c r="I294" s="36">
        <f>H294</f>
        <v>44896410</v>
      </c>
      <c r="J294" s="23" t="s">
        <v>41</v>
      </c>
      <c r="K294" s="23" t="s">
        <v>41</v>
      </c>
      <c r="L294" s="28" t="s">
        <v>319</v>
      </c>
    </row>
    <row r="295" spans="1:12" s="3" customFormat="1" ht="28.5" customHeight="1">
      <c r="A295" s="40">
        <f t="shared" si="8"/>
        <v>277</v>
      </c>
      <c r="B295" s="23">
        <v>80111600</v>
      </c>
      <c r="C295" s="31" t="s">
        <v>322</v>
      </c>
      <c r="D295" s="23" t="s">
        <v>31</v>
      </c>
      <c r="E295" s="34" t="s">
        <v>192</v>
      </c>
      <c r="F295" s="23" t="s">
        <v>39</v>
      </c>
      <c r="G295" s="22" t="s">
        <v>40</v>
      </c>
      <c r="H295" s="35">
        <f>166283*270</f>
        <v>44896410</v>
      </c>
      <c r="I295" s="36">
        <f>H295</f>
        <v>44896410</v>
      </c>
      <c r="J295" s="23" t="s">
        <v>41</v>
      </c>
      <c r="K295" s="23" t="s">
        <v>41</v>
      </c>
      <c r="L295" s="28" t="s">
        <v>319</v>
      </c>
    </row>
    <row r="296" spans="1:12" s="3" customFormat="1" ht="37.5" customHeight="1">
      <c r="A296" s="40">
        <f t="shared" si="8"/>
        <v>278</v>
      </c>
      <c r="B296" s="23">
        <v>80111600</v>
      </c>
      <c r="C296" s="31" t="s">
        <v>322</v>
      </c>
      <c r="D296" s="23" t="s">
        <v>31</v>
      </c>
      <c r="E296" s="34" t="s">
        <v>192</v>
      </c>
      <c r="F296" s="23" t="s">
        <v>39</v>
      </c>
      <c r="G296" s="22" t="s">
        <v>40</v>
      </c>
      <c r="H296" s="35">
        <f>166283*270</f>
        <v>44896410</v>
      </c>
      <c r="I296" s="36">
        <f>H296</f>
        <v>44896410</v>
      </c>
      <c r="J296" s="23" t="s">
        <v>41</v>
      </c>
      <c r="K296" s="23" t="s">
        <v>41</v>
      </c>
      <c r="L296" s="28" t="s">
        <v>319</v>
      </c>
    </row>
    <row r="297" spans="1:12" s="3" customFormat="1" ht="39" customHeight="1">
      <c r="A297" s="40">
        <f t="shared" si="8"/>
        <v>279</v>
      </c>
      <c r="B297" s="23">
        <v>80111600</v>
      </c>
      <c r="C297" s="31" t="s">
        <v>322</v>
      </c>
      <c r="D297" s="23" t="s">
        <v>31</v>
      </c>
      <c r="E297" s="34" t="s">
        <v>192</v>
      </c>
      <c r="F297" s="23" t="s">
        <v>39</v>
      </c>
      <c r="G297" s="22" t="s">
        <v>40</v>
      </c>
      <c r="H297" s="35">
        <f>166283*270</f>
        <v>44896410</v>
      </c>
      <c r="I297" s="36">
        <f>H297</f>
        <v>44896410</v>
      </c>
      <c r="J297" s="23" t="s">
        <v>41</v>
      </c>
      <c r="K297" s="23" t="s">
        <v>41</v>
      </c>
      <c r="L297" s="28" t="s">
        <v>319</v>
      </c>
    </row>
    <row r="298" spans="1:12" s="3" customFormat="1" ht="65.25" customHeight="1">
      <c r="A298" s="40">
        <f t="shared" si="8"/>
        <v>280</v>
      </c>
      <c r="B298" s="23">
        <v>80111600</v>
      </c>
      <c r="C298" s="31" t="s">
        <v>322</v>
      </c>
      <c r="D298" s="23" t="s">
        <v>31</v>
      </c>
      <c r="E298" s="34" t="s">
        <v>192</v>
      </c>
      <c r="F298" s="23" t="s">
        <v>39</v>
      </c>
      <c r="G298" s="22" t="s">
        <v>40</v>
      </c>
      <c r="H298" s="35">
        <f>166283*270</f>
        <v>44896410</v>
      </c>
      <c r="I298" s="36">
        <f>H298</f>
        <v>44896410</v>
      </c>
      <c r="J298" s="23" t="s">
        <v>41</v>
      </c>
      <c r="K298" s="23" t="s">
        <v>41</v>
      </c>
      <c r="L298" s="28" t="s">
        <v>319</v>
      </c>
    </row>
    <row r="299" spans="1:12" s="3" customFormat="1" ht="37.5" customHeight="1">
      <c r="A299" s="40">
        <f t="shared" si="8"/>
        <v>281</v>
      </c>
      <c r="B299" s="23">
        <v>80111600</v>
      </c>
      <c r="C299" s="31" t="s">
        <v>322</v>
      </c>
      <c r="D299" s="23" t="s">
        <v>31</v>
      </c>
      <c r="E299" s="34" t="s">
        <v>192</v>
      </c>
      <c r="F299" s="23" t="s">
        <v>39</v>
      </c>
      <c r="G299" s="22" t="s">
        <v>40</v>
      </c>
      <c r="H299" s="35">
        <f>166283*270</f>
        <v>44896410</v>
      </c>
      <c r="I299" s="36">
        <f>H299</f>
        <v>44896410</v>
      </c>
      <c r="J299" s="23" t="s">
        <v>41</v>
      </c>
      <c r="K299" s="23" t="s">
        <v>41</v>
      </c>
      <c r="L299" s="28" t="s">
        <v>319</v>
      </c>
    </row>
    <row r="300" spans="1:12" s="3" customFormat="1" ht="39" customHeight="1">
      <c r="A300" s="40">
        <f t="shared" si="8"/>
        <v>282</v>
      </c>
      <c r="B300" s="23">
        <v>80111600</v>
      </c>
      <c r="C300" s="31" t="s">
        <v>322</v>
      </c>
      <c r="D300" s="23" t="s">
        <v>31</v>
      </c>
      <c r="E300" s="34" t="s">
        <v>192</v>
      </c>
      <c r="F300" s="23" t="s">
        <v>39</v>
      </c>
      <c r="G300" s="22" t="s">
        <v>40</v>
      </c>
      <c r="H300" s="35">
        <f>166283*270</f>
        <v>44896410</v>
      </c>
      <c r="I300" s="36">
        <f>H300</f>
        <v>44896410</v>
      </c>
      <c r="J300" s="23" t="s">
        <v>41</v>
      </c>
      <c r="K300" s="23" t="s">
        <v>41</v>
      </c>
      <c r="L300" s="28" t="s">
        <v>319</v>
      </c>
    </row>
    <row r="301" spans="1:12" s="3" customFormat="1" ht="42.75" customHeight="1">
      <c r="A301" s="40">
        <f t="shared" si="8"/>
        <v>283</v>
      </c>
      <c r="B301" s="23">
        <v>80111600</v>
      </c>
      <c r="C301" s="31" t="s">
        <v>323</v>
      </c>
      <c r="D301" s="23" t="s">
        <v>31</v>
      </c>
      <c r="E301" s="34" t="s">
        <v>192</v>
      </c>
      <c r="F301" s="23" t="s">
        <v>39</v>
      </c>
      <c r="G301" s="22" t="s">
        <v>40</v>
      </c>
      <c r="H301" s="35">
        <f>132685*270</f>
        <v>35824950</v>
      </c>
      <c r="I301" s="36">
        <f>H301</f>
        <v>35824950</v>
      </c>
      <c r="J301" s="23" t="s">
        <v>41</v>
      </c>
      <c r="K301" s="23" t="s">
        <v>41</v>
      </c>
      <c r="L301" s="28" t="s">
        <v>319</v>
      </c>
    </row>
    <row r="302" spans="1:12" s="3" customFormat="1" ht="36" customHeight="1">
      <c r="A302" s="40">
        <f t="shared" si="8"/>
        <v>284</v>
      </c>
      <c r="B302" s="23">
        <v>80111600</v>
      </c>
      <c r="C302" s="31" t="s">
        <v>323</v>
      </c>
      <c r="D302" s="23" t="s">
        <v>31</v>
      </c>
      <c r="E302" s="34" t="s">
        <v>192</v>
      </c>
      <c r="F302" s="23" t="s">
        <v>39</v>
      </c>
      <c r="G302" s="22" t="s">
        <v>40</v>
      </c>
      <c r="H302" s="35">
        <f>132685*270</f>
        <v>35824950</v>
      </c>
      <c r="I302" s="36">
        <f>H302</f>
        <v>35824950</v>
      </c>
      <c r="J302" s="23" t="s">
        <v>41</v>
      </c>
      <c r="K302" s="23" t="s">
        <v>41</v>
      </c>
      <c r="L302" s="28" t="s">
        <v>319</v>
      </c>
    </row>
    <row r="303" spans="1:12" s="3" customFormat="1" ht="42" customHeight="1">
      <c r="A303" s="40">
        <f t="shared" si="8"/>
        <v>285</v>
      </c>
      <c r="B303" s="23">
        <v>80111600</v>
      </c>
      <c r="C303" s="31" t="s">
        <v>323</v>
      </c>
      <c r="D303" s="23" t="s">
        <v>31</v>
      </c>
      <c r="E303" s="34" t="s">
        <v>192</v>
      </c>
      <c r="F303" s="23" t="s">
        <v>39</v>
      </c>
      <c r="G303" s="22" t="s">
        <v>40</v>
      </c>
      <c r="H303" s="35">
        <f>132685*270</f>
        <v>35824950</v>
      </c>
      <c r="I303" s="36">
        <f>H303</f>
        <v>35824950</v>
      </c>
      <c r="J303" s="23" t="s">
        <v>41</v>
      </c>
      <c r="K303" s="23" t="s">
        <v>41</v>
      </c>
      <c r="L303" s="28" t="s">
        <v>319</v>
      </c>
    </row>
    <row r="304" spans="1:12" s="3" customFormat="1" ht="34.5" customHeight="1">
      <c r="A304" s="40">
        <f t="shared" si="8"/>
        <v>286</v>
      </c>
      <c r="B304" s="23">
        <v>80111600</v>
      </c>
      <c r="C304" s="31" t="s">
        <v>323</v>
      </c>
      <c r="D304" s="23" t="s">
        <v>31</v>
      </c>
      <c r="E304" s="34" t="s">
        <v>192</v>
      </c>
      <c r="F304" s="23" t="s">
        <v>39</v>
      </c>
      <c r="G304" s="22" t="s">
        <v>40</v>
      </c>
      <c r="H304" s="35">
        <f>132685*270</f>
        <v>35824950</v>
      </c>
      <c r="I304" s="36">
        <f>H304</f>
        <v>35824950</v>
      </c>
      <c r="J304" s="23" t="s">
        <v>41</v>
      </c>
      <c r="K304" s="23" t="s">
        <v>41</v>
      </c>
      <c r="L304" s="28" t="s">
        <v>319</v>
      </c>
    </row>
    <row r="305" spans="1:12" s="3" customFormat="1" ht="34.5" customHeight="1">
      <c r="A305" s="40">
        <f t="shared" si="8"/>
        <v>287</v>
      </c>
      <c r="B305" s="23">
        <v>80111600</v>
      </c>
      <c r="C305" s="31" t="s">
        <v>324</v>
      </c>
      <c r="D305" s="23" t="s">
        <v>31</v>
      </c>
      <c r="E305" s="34" t="s">
        <v>192</v>
      </c>
      <c r="F305" s="23" t="s">
        <v>39</v>
      </c>
      <c r="G305" s="22" t="s">
        <v>40</v>
      </c>
      <c r="H305" s="35">
        <f>166283*270</f>
        <v>44896410</v>
      </c>
      <c r="I305" s="36">
        <f>H305</f>
        <v>44896410</v>
      </c>
      <c r="J305" s="23" t="s">
        <v>41</v>
      </c>
      <c r="K305" s="23" t="s">
        <v>41</v>
      </c>
      <c r="L305" s="28" t="s">
        <v>319</v>
      </c>
    </row>
    <row r="306" spans="1:12" s="3" customFormat="1" ht="41.25" customHeight="1">
      <c r="A306" s="40">
        <f t="shared" si="8"/>
        <v>288</v>
      </c>
      <c r="B306" s="23">
        <v>80111600</v>
      </c>
      <c r="C306" s="31" t="s">
        <v>324</v>
      </c>
      <c r="D306" s="23" t="s">
        <v>31</v>
      </c>
      <c r="E306" s="34" t="s">
        <v>192</v>
      </c>
      <c r="F306" s="23" t="s">
        <v>39</v>
      </c>
      <c r="G306" s="22" t="s">
        <v>40</v>
      </c>
      <c r="H306" s="35">
        <f>166283*270</f>
        <v>44896410</v>
      </c>
      <c r="I306" s="36">
        <f>H306</f>
        <v>44896410</v>
      </c>
      <c r="J306" s="23" t="s">
        <v>41</v>
      </c>
      <c r="K306" s="23" t="s">
        <v>41</v>
      </c>
      <c r="L306" s="28" t="s">
        <v>319</v>
      </c>
    </row>
    <row r="307" spans="1:12" s="3" customFormat="1" ht="39" customHeight="1">
      <c r="A307" s="40">
        <f t="shared" si="8"/>
        <v>289</v>
      </c>
      <c r="B307" s="23">
        <v>80111600</v>
      </c>
      <c r="C307" s="31" t="s">
        <v>324</v>
      </c>
      <c r="D307" s="23" t="s">
        <v>31</v>
      </c>
      <c r="E307" s="34" t="s">
        <v>192</v>
      </c>
      <c r="F307" s="23" t="s">
        <v>39</v>
      </c>
      <c r="G307" s="22" t="s">
        <v>40</v>
      </c>
      <c r="H307" s="35">
        <f>166283*270</f>
        <v>44896410</v>
      </c>
      <c r="I307" s="36">
        <f>H307</f>
        <v>44896410</v>
      </c>
      <c r="J307" s="23" t="s">
        <v>41</v>
      </c>
      <c r="K307" s="23" t="s">
        <v>41</v>
      </c>
      <c r="L307" s="28" t="s">
        <v>319</v>
      </c>
    </row>
    <row r="308" spans="1:12" s="3" customFormat="1" ht="41.25" customHeight="1">
      <c r="A308" s="40">
        <f t="shared" si="8"/>
        <v>290</v>
      </c>
      <c r="B308" s="23">
        <v>80111600</v>
      </c>
      <c r="C308" s="31" t="s">
        <v>324</v>
      </c>
      <c r="D308" s="23" t="s">
        <v>31</v>
      </c>
      <c r="E308" s="34" t="s">
        <v>192</v>
      </c>
      <c r="F308" s="23" t="s">
        <v>39</v>
      </c>
      <c r="G308" s="22" t="s">
        <v>40</v>
      </c>
      <c r="H308" s="35">
        <f>166283*270</f>
        <v>44896410</v>
      </c>
      <c r="I308" s="36">
        <f>H308</f>
        <v>44896410</v>
      </c>
      <c r="J308" s="23" t="s">
        <v>41</v>
      </c>
      <c r="K308" s="23" t="s">
        <v>41</v>
      </c>
      <c r="L308" s="28" t="s">
        <v>319</v>
      </c>
    </row>
    <row r="309" spans="1:12" s="3" customFormat="1" ht="41.25" customHeight="1">
      <c r="A309" s="40">
        <f t="shared" si="8"/>
        <v>291</v>
      </c>
      <c r="B309" s="23">
        <v>80111600</v>
      </c>
      <c r="C309" s="31" t="s">
        <v>325</v>
      </c>
      <c r="D309" s="23" t="s">
        <v>30</v>
      </c>
      <c r="E309" s="34" t="s">
        <v>67</v>
      </c>
      <c r="F309" s="23" t="s">
        <v>39</v>
      </c>
      <c r="G309" s="22" t="s">
        <v>40</v>
      </c>
      <c r="H309" s="35">
        <f>215719*285</f>
        <v>61479915</v>
      </c>
      <c r="I309" s="36">
        <f>H309</f>
        <v>61479915</v>
      </c>
      <c r="J309" s="23" t="s">
        <v>41</v>
      </c>
      <c r="K309" s="23" t="s">
        <v>41</v>
      </c>
      <c r="L309" s="28" t="s">
        <v>319</v>
      </c>
    </row>
    <row r="310" spans="1:12" s="3" customFormat="1" ht="41.25" customHeight="1">
      <c r="A310" s="40">
        <f t="shared" si="8"/>
        <v>292</v>
      </c>
      <c r="B310" s="23">
        <v>80111600</v>
      </c>
      <c r="C310" s="31" t="s">
        <v>326</v>
      </c>
      <c r="D310" s="23" t="s">
        <v>31</v>
      </c>
      <c r="E310" s="34" t="s">
        <v>192</v>
      </c>
      <c r="F310" s="23" t="s">
        <v>39</v>
      </c>
      <c r="G310" s="22" t="s">
        <v>40</v>
      </c>
      <c r="H310" s="35">
        <f>166283*270</f>
        <v>44896410</v>
      </c>
      <c r="I310" s="36">
        <f>H310</f>
        <v>44896410</v>
      </c>
      <c r="J310" s="23" t="s">
        <v>41</v>
      </c>
      <c r="K310" s="23" t="s">
        <v>41</v>
      </c>
      <c r="L310" s="28" t="s">
        <v>319</v>
      </c>
    </row>
    <row r="311" spans="1:12" s="3" customFormat="1" ht="37.5" customHeight="1">
      <c r="A311" s="40">
        <f t="shared" si="8"/>
        <v>293</v>
      </c>
      <c r="B311" s="23">
        <v>80111600</v>
      </c>
      <c r="C311" s="31" t="s">
        <v>327</v>
      </c>
      <c r="D311" s="23" t="s">
        <v>31</v>
      </c>
      <c r="E311" s="34" t="s">
        <v>192</v>
      </c>
      <c r="F311" s="23" t="s">
        <v>39</v>
      </c>
      <c r="G311" s="22" t="s">
        <v>40</v>
      </c>
      <c r="H311" s="33">
        <f>132685*270</f>
        <v>35824950</v>
      </c>
      <c r="I311" s="29">
        <f>H311</f>
        <v>35824950</v>
      </c>
      <c r="J311" s="23" t="s">
        <v>41</v>
      </c>
      <c r="K311" s="23" t="s">
        <v>41</v>
      </c>
      <c r="L311" s="28" t="s">
        <v>319</v>
      </c>
    </row>
    <row r="312" spans="1:12" s="3" customFormat="1" ht="43.5" customHeight="1">
      <c r="A312" s="40">
        <f t="shared" si="8"/>
        <v>294</v>
      </c>
      <c r="B312" s="23">
        <v>80111600</v>
      </c>
      <c r="C312" s="31" t="s">
        <v>328</v>
      </c>
      <c r="D312" s="23" t="s">
        <v>31</v>
      </c>
      <c r="E312" s="34" t="s">
        <v>192</v>
      </c>
      <c r="F312" s="23" t="s">
        <v>39</v>
      </c>
      <c r="G312" s="22" t="s">
        <v>40</v>
      </c>
      <c r="H312" s="33">
        <f>89883*270</f>
        <v>24268410</v>
      </c>
      <c r="I312" s="29">
        <f>H312</f>
        <v>24268410</v>
      </c>
      <c r="J312" s="23" t="s">
        <v>41</v>
      </c>
      <c r="K312" s="23" t="s">
        <v>41</v>
      </c>
      <c r="L312" s="28" t="s">
        <v>319</v>
      </c>
    </row>
    <row r="313" spans="1:12" s="3" customFormat="1" ht="36" customHeight="1">
      <c r="A313" s="40">
        <f t="shared" si="8"/>
        <v>295</v>
      </c>
      <c r="B313" s="23">
        <v>80111600</v>
      </c>
      <c r="C313" s="31" t="s">
        <v>328</v>
      </c>
      <c r="D313" s="23" t="s">
        <v>31</v>
      </c>
      <c r="E313" s="34" t="s">
        <v>192</v>
      </c>
      <c r="F313" s="23" t="s">
        <v>39</v>
      </c>
      <c r="G313" s="22" t="s">
        <v>40</v>
      </c>
      <c r="H313" s="33">
        <f>89883*270</f>
        <v>24268410</v>
      </c>
      <c r="I313" s="29">
        <f>H313</f>
        <v>24268410</v>
      </c>
      <c r="J313" s="23" t="s">
        <v>41</v>
      </c>
      <c r="K313" s="23" t="s">
        <v>41</v>
      </c>
      <c r="L313" s="28" t="s">
        <v>319</v>
      </c>
    </row>
    <row r="314" spans="1:12" s="3" customFormat="1" ht="42" customHeight="1">
      <c r="A314" s="40">
        <f t="shared" si="8"/>
        <v>296</v>
      </c>
      <c r="B314" s="23">
        <v>80111600</v>
      </c>
      <c r="C314" s="31" t="s">
        <v>329</v>
      </c>
      <c r="D314" s="23" t="s">
        <v>31</v>
      </c>
      <c r="E314" s="34" t="s">
        <v>87</v>
      </c>
      <c r="F314" s="23" t="s">
        <v>39</v>
      </c>
      <c r="G314" s="22" t="s">
        <v>40</v>
      </c>
      <c r="H314" s="33">
        <f>58424*270</f>
        <v>15774480</v>
      </c>
      <c r="I314" s="29">
        <f>H314</f>
        <v>15774480</v>
      </c>
      <c r="J314" s="23" t="s">
        <v>41</v>
      </c>
      <c r="K314" s="23" t="s">
        <v>41</v>
      </c>
      <c r="L314" s="28" t="s">
        <v>319</v>
      </c>
    </row>
    <row r="315" spans="1:12" s="3" customFormat="1" ht="43.5" customHeight="1">
      <c r="A315" s="40">
        <f t="shared" si="8"/>
        <v>297</v>
      </c>
      <c r="B315" s="23">
        <v>80111600</v>
      </c>
      <c r="C315" s="31" t="s">
        <v>327</v>
      </c>
      <c r="D315" s="23" t="s">
        <v>31</v>
      </c>
      <c r="E315" s="34" t="s">
        <v>192</v>
      </c>
      <c r="F315" s="23" t="s">
        <v>39</v>
      </c>
      <c r="G315" s="22" t="s">
        <v>40</v>
      </c>
      <c r="H315" s="35">
        <f>132685*270</f>
        <v>35824950</v>
      </c>
      <c r="I315" s="36">
        <f>H315</f>
        <v>35824950</v>
      </c>
      <c r="J315" s="23" t="s">
        <v>41</v>
      </c>
      <c r="K315" s="23" t="s">
        <v>41</v>
      </c>
      <c r="L315" s="28" t="s">
        <v>319</v>
      </c>
    </row>
    <row r="316" spans="1:12" s="3" customFormat="1" ht="51.75" customHeight="1">
      <c r="A316" s="40">
        <f t="shared" si="8"/>
        <v>298</v>
      </c>
      <c r="B316" s="23">
        <v>80111600</v>
      </c>
      <c r="C316" s="31" t="s">
        <v>330</v>
      </c>
      <c r="D316" s="23" t="s">
        <v>30</v>
      </c>
      <c r="E316" s="34" t="s">
        <v>67</v>
      </c>
      <c r="F316" s="23" t="s">
        <v>39</v>
      </c>
      <c r="G316" s="22" t="s">
        <v>40</v>
      </c>
      <c r="H316" s="35">
        <f>215719*285</f>
        <v>61479915</v>
      </c>
      <c r="I316" s="36">
        <f>H316</f>
        <v>61479915</v>
      </c>
      <c r="J316" s="23" t="s">
        <v>41</v>
      </c>
      <c r="K316" s="23" t="s">
        <v>41</v>
      </c>
      <c r="L316" s="28" t="s">
        <v>319</v>
      </c>
    </row>
    <row r="317" spans="1:12" s="3" customFormat="1" ht="34.5" customHeight="1">
      <c r="A317" s="40">
        <f t="shared" si="8"/>
        <v>299</v>
      </c>
      <c r="B317" s="23">
        <v>80111600</v>
      </c>
      <c r="C317" s="31" t="s">
        <v>357</v>
      </c>
      <c r="D317" s="23" t="s">
        <v>31</v>
      </c>
      <c r="E317" s="34" t="s">
        <v>192</v>
      </c>
      <c r="F317" s="23" t="s">
        <v>39</v>
      </c>
      <c r="G317" s="22" t="s">
        <v>40</v>
      </c>
      <c r="H317" s="35">
        <f>215719*270</f>
        <v>58244130</v>
      </c>
      <c r="I317" s="36">
        <f>H317</f>
        <v>58244130</v>
      </c>
      <c r="J317" s="23" t="s">
        <v>41</v>
      </c>
      <c r="K317" s="23" t="s">
        <v>41</v>
      </c>
      <c r="L317" s="28" t="s">
        <v>319</v>
      </c>
    </row>
    <row r="318" spans="1:12" s="3" customFormat="1" ht="49.5" customHeight="1">
      <c r="A318" s="40">
        <f t="shared" si="8"/>
        <v>300</v>
      </c>
      <c r="B318" s="23">
        <v>80111600</v>
      </c>
      <c r="C318" s="31" t="s">
        <v>331</v>
      </c>
      <c r="D318" s="23" t="s">
        <v>31</v>
      </c>
      <c r="E318" s="34" t="s">
        <v>192</v>
      </c>
      <c r="F318" s="23" t="s">
        <v>39</v>
      </c>
      <c r="G318" s="22" t="s">
        <v>40</v>
      </c>
      <c r="H318" s="35">
        <f>166283*270</f>
        <v>44896410</v>
      </c>
      <c r="I318" s="36">
        <f>H318</f>
        <v>44896410</v>
      </c>
      <c r="J318" s="23" t="s">
        <v>41</v>
      </c>
      <c r="K318" s="23" t="s">
        <v>41</v>
      </c>
      <c r="L318" s="28" t="s">
        <v>319</v>
      </c>
    </row>
    <row r="319" spans="1:12" s="3" customFormat="1" ht="36" customHeight="1">
      <c r="A319" s="40">
        <f t="shared" si="8"/>
        <v>301</v>
      </c>
      <c r="B319" s="23">
        <v>80111600</v>
      </c>
      <c r="C319" s="31" t="s">
        <v>332</v>
      </c>
      <c r="D319" s="23" t="s">
        <v>31</v>
      </c>
      <c r="E319" s="34" t="s">
        <v>192</v>
      </c>
      <c r="F319" s="23" t="s">
        <v>39</v>
      </c>
      <c r="G319" s="22" t="s">
        <v>40</v>
      </c>
      <c r="H319" s="33">
        <f>132685*270</f>
        <v>35824950</v>
      </c>
      <c r="I319" s="29">
        <f>H319</f>
        <v>35824950</v>
      </c>
      <c r="J319" s="23" t="s">
        <v>41</v>
      </c>
      <c r="K319" s="23" t="s">
        <v>41</v>
      </c>
      <c r="L319" s="28" t="s">
        <v>319</v>
      </c>
    </row>
    <row r="320" spans="1:12" s="3" customFormat="1" ht="36.75" customHeight="1">
      <c r="A320" s="40">
        <f t="shared" si="8"/>
        <v>302</v>
      </c>
      <c r="B320" s="23">
        <v>80111600</v>
      </c>
      <c r="C320" s="31" t="s">
        <v>333</v>
      </c>
      <c r="D320" s="23" t="s">
        <v>31</v>
      </c>
      <c r="E320" s="34" t="s">
        <v>87</v>
      </c>
      <c r="F320" s="23" t="s">
        <v>39</v>
      </c>
      <c r="G320" s="22" t="s">
        <v>40</v>
      </c>
      <c r="H320" s="33">
        <f>58424*270</f>
        <v>15774480</v>
      </c>
      <c r="I320" s="29">
        <f>H320</f>
        <v>15774480</v>
      </c>
      <c r="J320" s="23" t="s">
        <v>41</v>
      </c>
      <c r="K320" s="23" t="s">
        <v>41</v>
      </c>
      <c r="L320" s="28" t="s">
        <v>319</v>
      </c>
    </row>
    <row r="321" spans="1:12" s="3" customFormat="1" ht="39" customHeight="1">
      <c r="A321" s="40">
        <f t="shared" si="8"/>
        <v>303</v>
      </c>
      <c r="B321" s="23">
        <v>80111600</v>
      </c>
      <c r="C321" s="31" t="s">
        <v>323</v>
      </c>
      <c r="D321" s="23" t="s">
        <v>31</v>
      </c>
      <c r="E321" s="34" t="s">
        <v>192</v>
      </c>
      <c r="F321" s="23" t="s">
        <v>39</v>
      </c>
      <c r="G321" s="22" t="s">
        <v>40</v>
      </c>
      <c r="H321" s="33">
        <f>132685*270</f>
        <v>35824950</v>
      </c>
      <c r="I321" s="29">
        <f>H321</f>
        <v>35824950</v>
      </c>
      <c r="J321" s="23" t="s">
        <v>41</v>
      </c>
      <c r="K321" s="23" t="s">
        <v>41</v>
      </c>
      <c r="L321" s="28" t="s">
        <v>319</v>
      </c>
    </row>
    <row r="322" spans="1:12" s="3" customFormat="1" ht="22.5">
      <c r="A322" s="40">
        <f t="shared" si="8"/>
        <v>304</v>
      </c>
      <c r="B322" s="23">
        <v>80111600</v>
      </c>
      <c r="C322" s="31" t="s">
        <v>334</v>
      </c>
      <c r="D322" s="23" t="s">
        <v>31</v>
      </c>
      <c r="E322" s="34" t="s">
        <v>192</v>
      </c>
      <c r="F322" s="23" t="s">
        <v>39</v>
      </c>
      <c r="G322" s="22" t="s">
        <v>40</v>
      </c>
      <c r="H322" s="35">
        <f>166283*270</f>
        <v>44896410</v>
      </c>
      <c r="I322" s="36">
        <f>H322</f>
        <v>44896410</v>
      </c>
      <c r="J322" s="23" t="s">
        <v>41</v>
      </c>
      <c r="K322" s="23" t="s">
        <v>41</v>
      </c>
      <c r="L322" s="28" t="s">
        <v>319</v>
      </c>
    </row>
    <row r="323" spans="1:12" s="3" customFormat="1" ht="36" customHeight="1">
      <c r="A323" s="40">
        <f t="shared" si="8"/>
        <v>305</v>
      </c>
      <c r="B323" s="23">
        <v>80111600</v>
      </c>
      <c r="C323" s="31" t="s">
        <v>335</v>
      </c>
      <c r="D323" s="23" t="s">
        <v>31</v>
      </c>
      <c r="E323" s="34" t="s">
        <v>192</v>
      </c>
      <c r="F323" s="23" t="s">
        <v>39</v>
      </c>
      <c r="G323" s="22" t="s">
        <v>40</v>
      </c>
      <c r="H323" s="33">
        <f>132685*270</f>
        <v>35824950</v>
      </c>
      <c r="I323" s="29">
        <f>H323</f>
        <v>35824950</v>
      </c>
      <c r="J323" s="23" t="s">
        <v>41</v>
      </c>
      <c r="K323" s="23" t="s">
        <v>41</v>
      </c>
      <c r="L323" s="28" t="s">
        <v>319</v>
      </c>
    </row>
    <row r="324" spans="1:12" s="3" customFormat="1" ht="39.75" customHeight="1">
      <c r="A324" s="40">
        <f t="shared" si="8"/>
        <v>306</v>
      </c>
      <c r="B324" s="23">
        <v>80111600</v>
      </c>
      <c r="C324" s="31" t="s">
        <v>336</v>
      </c>
      <c r="D324" s="23" t="s">
        <v>31</v>
      </c>
      <c r="E324" s="34" t="s">
        <v>192</v>
      </c>
      <c r="F324" s="23" t="s">
        <v>39</v>
      </c>
      <c r="G324" s="22" t="s">
        <v>40</v>
      </c>
      <c r="H324" s="33">
        <f>132685*270</f>
        <v>35824950</v>
      </c>
      <c r="I324" s="29">
        <f>H324</f>
        <v>35824950</v>
      </c>
      <c r="J324" s="23" t="s">
        <v>41</v>
      </c>
      <c r="K324" s="23" t="s">
        <v>41</v>
      </c>
      <c r="L324" s="28" t="s">
        <v>319</v>
      </c>
    </row>
    <row r="325" spans="1:12" s="3" customFormat="1" ht="36" customHeight="1">
      <c r="A325" s="40">
        <f t="shared" si="8"/>
        <v>307</v>
      </c>
      <c r="B325" s="23">
        <v>80111600</v>
      </c>
      <c r="C325" s="31" t="s">
        <v>337</v>
      </c>
      <c r="D325" s="23" t="s">
        <v>31</v>
      </c>
      <c r="E325" s="34" t="s">
        <v>192</v>
      </c>
      <c r="F325" s="23" t="s">
        <v>39</v>
      </c>
      <c r="G325" s="22" t="s">
        <v>40</v>
      </c>
      <c r="H325" s="35">
        <f>166283*270</f>
        <v>44896410</v>
      </c>
      <c r="I325" s="36">
        <f>H325</f>
        <v>44896410</v>
      </c>
      <c r="J325" s="23" t="s">
        <v>41</v>
      </c>
      <c r="K325" s="23" t="s">
        <v>41</v>
      </c>
      <c r="L325" s="28" t="s">
        <v>319</v>
      </c>
    </row>
    <row r="326" spans="1:12" s="3" customFormat="1" ht="31.5" customHeight="1">
      <c r="A326" s="40">
        <f t="shared" si="8"/>
        <v>308</v>
      </c>
      <c r="B326" s="23">
        <v>80111600</v>
      </c>
      <c r="C326" s="31" t="s">
        <v>337</v>
      </c>
      <c r="D326" s="23" t="s">
        <v>31</v>
      </c>
      <c r="E326" s="34" t="s">
        <v>192</v>
      </c>
      <c r="F326" s="23" t="s">
        <v>39</v>
      </c>
      <c r="G326" s="22" t="s">
        <v>40</v>
      </c>
      <c r="H326" s="35">
        <f>166283*270</f>
        <v>44896410</v>
      </c>
      <c r="I326" s="36">
        <f>H326</f>
        <v>44896410</v>
      </c>
      <c r="J326" s="23" t="s">
        <v>41</v>
      </c>
      <c r="K326" s="23" t="s">
        <v>41</v>
      </c>
      <c r="L326" s="28" t="s">
        <v>319</v>
      </c>
    </row>
    <row r="327" spans="1:12" s="3" customFormat="1" ht="46.5" customHeight="1">
      <c r="A327" s="40">
        <f t="shared" si="8"/>
        <v>309</v>
      </c>
      <c r="B327" s="23">
        <v>80111600</v>
      </c>
      <c r="C327" s="31" t="s">
        <v>337</v>
      </c>
      <c r="D327" s="23" t="s">
        <v>31</v>
      </c>
      <c r="E327" s="34" t="s">
        <v>192</v>
      </c>
      <c r="F327" s="23" t="s">
        <v>39</v>
      </c>
      <c r="G327" s="22" t="s">
        <v>40</v>
      </c>
      <c r="H327" s="35">
        <f>166283*270</f>
        <v>44896410</v>
      </c>
      <c r="I327" s="36">
        <f>H327</f>
        <v>44896410</v>
      </c>
      <c r="J327" s="23" t="s">
        <v>41</v>
      </c>
      <c r="K327" s="23" t="s">
        <v>41</v>
      </c>
      <c r="L327" s="28" t="s">
        <v>319</v>
      </c>
    </row>
    <row r="328" spans="1:12" s="3" customFormat="1" ht="31.5" customHeight="1">
      <c r="A328" s="40">
        <f t="shared" si="8"/>
        <v>310</v>
      </c>
      <c r="B328" s="23">
        <v>80111600</v>
      </c>
      <c r="C328" s="31" t="s">
        <v>337</v>
      </c>
      <c r="D328" s="23" t="s">
        <v>31</v>
      </c>
      <c r="E328" s="34" t="s">
        <v>192</v>
      </c>
      <c r="F328" s="23" t="s">
        <v>39</v>
      </c>
      <c r="G328" s="22" t="s">
        <v>40</v>
      </c>
      <c r="H328" s="35">
        <f>166283*270</f>
        <v>44896410</v>
      </c>
      <c r="I328" s="36">
        <f>H328</f>
        <v>44896410</v>
      </c>
      <c r="J328" s="23" t="s">
        <v>41</v>
      </c>
      <c r="K328" s="23" t="s">
        <v>41</v>
      </c>
      <c r="L328" s="28" t="s">
        <v>319</v>
      </c>
    </row>
    <row r="329" spans="1:12" s="3" customFormat="1" ht="33.75" customHeight="1">
      <c r="A329" s="40">
        <f t="shared" si="8"/>
        <v>311</v>
      </c>
      <c r="B329" s="23">
        <v>80111600</v>
      </c>
      <c r="C329" s="31" t="s">
        <v>338</v>
      </c>
      <c r="D329" s="23" t="s">
        <v>31</v>
      </c>
      <c r="E329" s="34" t="s">
        <v>321</v>
      </c>
      <c r="F329" s="23" t="s">
        <v>39</v>
      </c>
      <c r="G329" s="22" t="s">
        <v>40</v>
      </c>
      <c r="H329" s="33">
        <f>58424*270</f>
        <v>15774480</v>
      </c>
      <c r="I329" s="29">
        <f>H329</f>
        <v>15774480</v>
      </c>
      <c r="J329" s="23" t="s">
        <v>41</v>
      </c>
      <c r="K329" s="23" t="s">
        <v>41</v>
      </c>
      <c r="L329" s="28" t="s">
        <v>319</v>
      </c>
    </row>
    <row r="330" spans="1:12" ht="42.75" customHeight="1">
      <c r="A330" s="40">
        <f aca="true" t="shared" si="9" ref="A330:A352">A329+1</f>
        <v>312</v>
      </c>
      <c r="B330" s="23">
        <v>80111600</v>
      </c>
      <c r="C330" s="31" t="s">
        <v>381</v>
      </c>
      <c r="D330" s="23" t="s">
        <v>31</v>
      </c>
      <c r="E330" s="34" t="s">
        <v>192</v>
      </c>
      <c r="F330" s="23" t="s">
        <v>39</v>
      </c>
      <c r="G330" s="22" t="s">
        <v>40</v>
      </c>
      <c r="H330" s="35">
        <f>166283*270</f>
        <v>44896410</v>
      </c>
      <c r="I330" s="36">
        <f>H330</f>
        <v>44896410</v>
      </c>
      <c r="J330" s="23" t="s">
        <v>41</v>
      </c>
      <c r="K330" s="23" t="s">
        <v>41</v>
      </c>
      <c r="L330" s="60" t="s">
        <v>378</v>
      </c>
    </row>
    <row r="331" spans="1:12" ht="45" customHeight="1">
      <c r="A331" s="40">
        <f t="shared" si="9"/>
        <v>313</v>
      </c>
      <c r="B331" s="23">
        <v>80111600</v>
      </c>
      <c r="C331" s="31" t="s">
        <v>380</v>
      </c>
      <c r="D331" s="23" t="s">
        <v>31</v>
      </c>
      <c r="E331" s="34" t="s">
        <v>192</v>
      </c>
      <c r="F331" s="23" t="s">
        <v>39</v>
      </c>
      <c r="G331" s="22" t="s">
        <v>40</v>
      </c>
      <c r="H331" s="35">
        <f>166283*270</f>
        <v>44896410</v>
      </c>
      <c r="I331" s="36">
        <f aca="true" t="shared" si="10" ref="I331:I352">H331</f>
        <v>44896410</v>
      </c>
      <c r="J331" s="23" t="s">
        <v>41</v>
      </c>
      <c r="K331" s="23" t="s">
        <v>41</v>
      </c>
      <c r="L331" s="60" t="s">
        <v>378</v>
      </c>
    </row>
    <row r="332" spans="1:12" ht="60" customHeight="1">
      <c r="A332" s="40">
        <f t="shared" si="9"/>
        <v>314</v>
      </c>
      <c r="B332" s="23">
        <v>80111600</v>
      </c>
      <c r="C332" s="31" t="s">
        <v>379</v>
      </c>
      <c r="D332" s="23" t="s">
        <v>31</v>
      </c>
      <c r="E332" s="34" t="s">
        <v>192</v>
      </c>
      <c r="F332" s="23" t="s">
        <v>39</v>
      </c>
      <c r="G332" s="22" t="s">
        <v>40</v>
      </c>
      <c r="H332" s="35">
        <f>166283*270</f>
        <v>44896410</v>
      </c>
      <c r="I332" s="36">
        <f t="shared" si="10"/>
        <v>44896410</v>
      </c>
      <c r="J332" s="23" t="s">
        <v>41</v>
      </c>
      <c r="K332" s="23" t="s">
        <v>41</v>
      </c>
      <c r="L332" s="60" t="s">
        <v>378</v>
      </c>
    </row>
    <row r="333" spans="1:12" ht="45" customHeight="1">
      <c r="A333" s="40">
        <f t="shared" si="9"/>
        <v>315</v>
      </c>
      <c r="B333" s="23">
        <v>80111600</v>
      </c>
      <c r="C333" s="31" t="s">
        <v>383</v>
      </c>
      <c r="D333" s="23" t="s">
        <v>31</v>
      </c>
      <c r="E333" s="34" t="s">
        <v>192</v>
      </c>
      <c r="F333" s="23" t="s">
        <v>39</v>
      </c>
      <c r="G333" s="22" t="s">
        <v>40</v>
      </c>
      <c r="H333" s="35">
        <f>132685*270</f>
        <v>35824950</v>
      </c>
      <c r="I333" s="36">
        <f t="shared" si="10"/>
        <v>35824950</v>
      </c>
      <c r="J333" s="23" t="s">
        <v>41</v>
      </c>
      <c r="K333" s="23" t="s">
        <v>41</v>
      </c>
      <c r="L333" s="60" t="s">
        <v>378</v>
      </c>
    </row>
    <row r="334" spans="1:12" ht="47.25" customHeight="1">
      <c r="A334" s="40">
        <f t="shared" si="9"/>
        <v>316</v>
      </c>
      <c r="B334" s="23">
        <v>80111600</v>
      </c>
      <c r="C334" s="31" t="s">
        <v>384</v>
      </c>
      <c r="D334" s="23" t="s">
        <v>31</v>
      </c>
      <c r="E334" s="34" t="s">
        <v>192</v>
      </c>
      <c r="F334" s="23" t="s">
        <v>39</v>
      </c>
      <c r="G334" s="22" t="s">
        <v>40</v>
      </c>
      <c r="H334" s="35">
        <f aca="true" t="shared" si="11" ref="H334:H352">132685*270</f>
        <v>35824950</v>
      </c>
      <c r="I334" s="36">
        <f t="shared" si="10"/>
        <v>35824950</v>
      </c>
      <c r="J334" s="23" t="s">
        <v>41</v>
      </c>
      <c r="K334" s="23" t="s">
        <v>41</v>
      </c>
      <c r="L334" s="60" t="s">
        <v>378</v>
      </c>
    </row>
    <row r="335" spans="1:12" ht="41.25" customHeight="1">
      <c r="A335" s="40">
        <f t="shared" si="9"/>
        <v>317</v>
      </c>
      <c r="B335" s="23">
        <v>80111600</v>
      </c>
      <c r="C335" s="31" t="s">
        <v>384</v>
      </c>
      <c r="D335" s="23" t="s">
        <v>31</v>
      </c>
      <c r="E335" s="34" t="s">
        <v>192</v>
      </c>
      <c r="F335" s="23" t="s">
        <v>39</v>
      </c>
      <c r="G335" s="22" t="s">
        <v>40</v>
      </c>
      <c r="H335" s="35">
        <f t="shared" si="11"/>
        <v>35824950</v>
      </c>
      <c r="I335" s="36">
        <f t="shared" si="10"/>
        <v>35824950</v>
      </c>
      <c r="J335" s="23" t="s">
        <v>41</v>
      </c>
      <c r="K335" s="23" t="s">
        <v>41</v>
      </c>
      <c r="L335" s="60" t="s">
        <v>378</v>
      </c>
    </row>
    <row r="336" spans="1:12" ht="48" customHeight="1">
      <c r="A336" s="40">
        <f t="shared" si="9"/>
        <v>318</v>
      </c>
      <c r="B336" s="23">
        <v>80111600</v>
      </c>
      <c r="C336" s="31" t="s">
        <v>384</v>
      </c>
      <c r="D336" s="23" t="s">
        <v>31</v>
      </c>
      <c r="E336" s="34" t="s">
        <v>192</v>
      </c>
      <c r="F336" s="23" t="s">
        <v>39</v>
      </c>
      <c r="G336" s="22" t="s">
        <v>40</v>
      </c>
      <c r="H336" s="35">
        <f t="shared" si="11"/>
        <v>35824950</v>
      </c>
      <c r="I336" s="36">
        <f t="shared" si="10"/>
        <v>35824950</v>
      </c>
      <c r="J336" s="23" t="s">
        <v>41</v>
      </c>
      <c r="K336" s="23" t="s">
        <v>41</v>
      </c>
      <c r="L336" s="60" t="s">
        <v>378</v>
      </c>
    </row>
    <row r="337" spans="1:12" ht="47.25" customHeight="1">
      <c r="A337" s="40">
        <f t="shared" si="9"/>
        <v>319</v>
      </c>
      <c r="B337" s="23">
        <v>80111600</v>
      </c>
      <c r="C337" s="31" t="s">
        <v>384</v>
      </c>
      <c r="D337" s="23" t="s">
        <v>31</v>
      </c>
      <c r="E337" s="34" t="s">
        <v>192</v>
      </c>
      <c r="F337" s="23" t="s">
        <v>39</v>
      </c>
      <c r="G337" s="22" t="s">
        <v>40</v>
      </c>
      <c r="H337" s="35">
        <f t="shared" si="11"/>
        <v>35824950</v>
      </c>
      <c r="I337" s="36">
        <f t="shared" si="10"/>
        <v>35824950</v>
      </c>
      <c r="J337" s="23" t="s">
        <v>41</v>
      </c>
      <c r="K337" s="23" t="s">
        <v>41</v>
      </c>
      <c r="L337" s="60" t="s">
        <v>378</v>
      </c>
    </row>
    <row r="338" spans="1:12" ht="49.5" customHeight="1">
      <c r="A338" s="40">
        <f t="shared" si="9"/>
        <v>320</v>
      </c>
      <c r="B338" s="23">
        <v>80111600</v>
      </c>
      <c r="C338" s="31" t="s">
        <v>384</v>
      </c>
      <c r="D338" s="23" t="s">
        <v>31</v>
      </c>
      <c r="E338" s="34" t="s">
        <v>192</v>
      </c>
      <c r="F338" s="23" t="s">
        <v>39</v>
      </c>
      <c r="G338" s="22" t="s">
        <v>40</v>
      </c>
      <c r="H338" s="35">
        <f t="shared" si="11"/>
        <v>35824950</v>
      </c>
      <c r="I338" s="36">
        <f t="shared" si="10"/>
        <v>35824950</v>
      </c>
      <c r="J338" s="23" t="s">
        <v>41</v>
      </c>
      <c r="K338" s="23" t="s">
        <v>41</v>
      </c>
      <c r="L338" s="60" t="s">
        <v>378</v>
      </c>
    </row>
    <row r="339" spans="1:12" ht="48" customHeight="1">
      <c r="A339" s="40">
        <f t="shared" si="9"/>
        <v>321</v>
      </c>
      <c r="B339" s="23">
        <v>80111600</v>
      </c>
      <c r="C339" s="31" t="s">
        <v>384</v>
      </c>
      <c r="D339" s="23" t="s">
        <v>31</v>
      </c>
      <c r="E339" s="34" t="s">
        <v>192</v>
      </c>
      <c r="F339" s="23" t="s">
        <v>39</v>
      </c>
      <c r="G339" s="22" t="s">
        <v>40</v>
      </c>
      <c r="H339" s="35">
        <f t="shared" si="11"/>
        <v>35824950</v>
      </c>
      <c r="I339" s="36">
        <f t="shared" si="10"/>
        <v>35824950</v>
      </c>
      <c r="J339" s="23" t="s">
        <v>41</v>
      </c>
      <c r="K339" s="23" t="s">
        <v>41</v>
      </c>
      <c r="L339" s="60" t="s">
        <v>378</v>
      </c>
    </row>
    <row r="340" spans="1:12" ht="50.25" customHeight="1">
      <c r="A340" s="40">
        <f t="shared" si="9"/>
        <v>322</v>
      </c>
      <c r="B340" s="23">
        <v>80111600</v>
      </c>
      <c r="C340" s="31" t="s">
        <v>384</v>
      </c>
      <c r="D340" s="23" t="s">
        <v>31</v>
      </c>
      <c r="E340" s="34" t="s">
        <v>192</v>
      </c>
      <c r="F340" s="23" t="s">
        <v>39</v>
      </c>
      <c r="G340" s="22" t="s">
        <v>40</v>
      </c>
      <c r="H340" s="35">
        <f t="shared" si="11"/>
        <v>35824950</v>
      </c>
      <c r="I340" s="36">
        <f t="shared" si="10"/>
        <v>35824950</v>
      </c>
      <c r="J340" s="23" t="s">
        <v>41</v>
      </c>
      <c r="K340" s="23" t="s">
        <v>41</v>
      </c>
      <c r="L340" s="60" t="s">
        <v>378</v>
      </c>
    </row>
    <row r="341" spans="1:12" ht="43.5" customHeight="1">
      <c r="A341" s="40">
        <f t="shared" si="9"/>
        <v>323</v>
      </c>
      <c r="B341" s="23">
        <v>80111600</v>
      </c>
      <c r="C341" s="31" t="s">
        <v>382</v>
      </c>
      <c r="D341" s="23" t="s">
        <v>31</v>
      </c>
      <c r="E341" s="34" t="s">
        <v>192</v>
      </c>
      <c r="F341" s="23" t="s">
        <v>39</v>
      </c>
      <c r="G341" s="22" t="s">
        <v>40</v>
      </c>
      <c r="H341" s="35">
        <f t="shared" si="11"/>
        <v>35824950</v>
      </c>
      <c r="I341" s="36">
        <f t="shared" si="10"/>
        <v>35824950</v>
      </c>
      <c r="J341" s="23" t="s">
        <v>41</v>
      </c>
      <c r="K341" s="23" t="s">
        <v>41</v>
      </c>
      <c r="L341" s="60" t="s">
        <v>378</v>
      </c>
    </row>
    <row r="342" spans="1:12" ht="46.5" customHeight="1">
      <c r="A342" s="40">
        <f t="shared" si="9"/>
        <v>324</v>
      </c>
      <c r="B342" s="23">
        <v>80111600</v>
      </c>
      <c r="C342" s="31" t="s">
        <v>382</v>
      </c>
      <c r="D342" s="23" t="s">
        <v>31</v>
      </c>
      <c r="E342" s="34" t="s">
        <v>192</v>
      </c>
      <c r="F342" s="23" t="s">
        <v>39</v>
      </c>
      <c r="G342" s="22" t="s">
        <v>40</v>
      </c>
      <c r="H342" s="35">
        <f t="shared" si="11"/>
        <v>35824950</v>
      </c>
      <c r="I342" s="36">
        <f t="shared" si="10"/>
        <v>35824950</v>
      </c>
      <c r="J342" s="23" t="s">
        <v>41</v>
      </c>
      <c r="K342" s="23" t="s">
        <v>41</v>
      </c>
      <c r="L342" s="60" t="s">
        <v>378</v>
      </c>
    </row>
    <row r="343" spans="1:12" ht="46.5" customHeight="1">
      <c r="A343" s="40">
        <f t="shared" si="9"/>
        <v>325</v>
      </c>
      <c r="B343" s="23">
        <v>80111600</v>
      </c>
      <c r="C343" s="31" t="s">
        <v>382</v>
      </c>
      <c r="D343" s="23" t="s">
        <v>31</v>
      </c>
      <c r="E343" s="34" t="s">
        <v>192</v>
      </c>
      <c r="F343" s="23" t="s">
        <v>39</v>
      </c>
      <c r="G343" s="22" t="s">
        <v>40</v>
      </c>
      <c r="H343" s="35">
        <f t="shared" si="11"/>
        <v>35824950</v>
      </c>
      <c r="I343" s="36">
        <f t="shared" si="10"/>
        <v>35824950</v>
      </c>
      <c r="J343" s="23" t="s">
        <v>41</v>
      </c>
      <c r="K343" s="23" t="s">
        <v>41</v>
      </c>
      <c r="L343" s="60" t="s">
        <v>378</v>
      </c>
    </row>
    <row r="344" spans="1:12" ht="40.5" customHeight="1">
      <c r="A344" s="40">
        <f t="shared" si="9"/>
        <v>326</v>
      </c>
      <c r="B344" s="23">
        <v>80111600</v>
      </c>
      <c r="C344" s="31" t="s">
        <v>382</v>
      </c>
      <c r="D344" s="23" t="s">
        <v>31</v>
      </c>
      <c r="E344" s="34" t="s">
        <v>192</v>
      </c>
      <c r="F344" s="23" t="s">
        <v>39</v>
      </c>
      <c r="G344" s="22" t="s">
        <v>40</v>
      </c>
      <c r="H344" s="35">
        <f t="shared" si="11"/>
        <v>35824950</v>
      </c>
      <c r="I344" s="36">
        <f t="shared" si="10"/>
        <v>35824950</v>
      </c>
      <c r="J344" s="23" t="s">
        <v>41</v>
      </c>
      <c r="K344" s="23" t="s">
        <v>41</v>
      </c>
      <c r="L344" s="60" t="s">
        <v>378</v>
      </c>
    </row>
    <row r="345" spans="1:12" ht="35.25" customHeight="1">
      <c r="A345" s="40">
        <f t="shared" si="9"/>
        <v>327</v>
      </c>
      <c r="B345" s="23">
        <v>80111600</v>
      </c>
      <c r="C345" s="31" t="s">
        <v>385</v>
      </c>
      <c r="D345" s="23" t="s">
        <v>31</v>
      </c>
      <c r="E345" s="34" t="s">
        <v>192</v>
      </c>
      <c r="F345" s="23" t="s">
        <v>39</v>
      </c>
      <c r="G345" s="22" t="s">
        <v>40</v>
      </c>
      <c r="H345" s="35">
        <f t="shared" si="11"/>
        <v>35824950</v>
      </c>
      <c r="I345" s="36">
        <f t="shared" si="10"/>
        <v>35824950</v>
      </c>
      <c r="J345" s="23" t="s">
        <v>41</v>
      </c>
      <c r="K345" s="23" t="s">
        <v>41</v>
      </c>
      <c r="L345" s="60" t="s">
        <v>378</v>
      </c>
    </row>
    <row r="346" spans="1:12" ht="39.75" customHeight="1">
      <c r="A346" s="40">
        <f t="shared" si="9"/>
        <v>328</v>
      </c>
      <c r="B346" s="23">
        <v>80111600</v>
      </c>
      <c r="C346" s="31" t="s">
        <v>385</v>
      </c>
      <c r="D346" s="23" t="s">
        <v>31</v>
      </c>
      <c r="E346" s="34" t="s">
        <v>192</v>
      </c>
      <c r="F346" s="23" t="s">
        <v>39</v>
      </c>
      <c r="G346" s="22" t="s">
        <v>40</v>
      </c>
      <c r="H346" s="35">
        <f t="shared" si="11"/>
        <v>35824950</v>
      </c>
      <c r="I346" s="36">
        <f t="shared" si="10"/>
        <v>35824950</v>
      </c>
      <c r="J346" s="23" t="s">
        <v>41</v>
      </c>
      <c r="K346" s="23" t="s">
        <v>41</v>
      </c>
      <c r="L346" s="60" t="s">
        <v>378</v>
      </c>
    </row>
    <row r="347" spans="1:12" ht="40.5" customHeight="1">
      <c r="A347" s="40">
        <f t="shared" si="9"/>
        <v>329</v>
      </c>
      <c r="B347" s="23">
        <v>80111600</v>
      </c>
      <c r="C347" s="31" t="s">
        <v>385</v>
      </c>
      <c r="D347" s="23" t="s">
        <v>31</v>
      </c>
      <c r="E347" s="34" t="s">
        <v>192</v>
      </c>
      <c r="F347" s="23" t="s">
        <v>39</v>
      </c>
      <c r="G347" s="22" t="s">
        <v>40</v>
      </c>
      <c r="H347" s="35">
        <f t="shared" si="11"/>
        <v>35824950</v>
      </c>
      <c r="I347" s="36">
        <f t="shared" si="10"/>
        <v>35824950</v>
      </c>
      <c r="J347" s="23" t="s">
        <v>41</v>
      </c>
      <c r="K347" s="23" t="s">
        <v>41</v>
      </c>
      <c r="L347" s="60" t="s">
        <v>378</v>
      </c>
    </row>
    <row r="348" spans="1:12" ht="45" customHeight="1">
      <c r="A348" s="40">
        <f t="shared" si="9"/>
        <v>330</v>
      </c>
      <c r="B348" s="23">
        <v>80111600</v>
      </c>
      <c r="C348" s="31" t="s">
        <v>385</v>
      </c>
      <c r="D348" s="23" t="s">
        <v>31</v>
      </c>
      <c r="E348" s="34" t="s">
        <v>192</v>
      </c>
      <c r="F348" s="23" t="s">
        <v>39</v>
      </c>
      <c r="G348" s="22" t="s">
        <v>40</v>
      </c>
      <c r="H348" s="35">
        <f t="shared" si="11"/>
        <v>35824950</v>
      </c>
      <c r="I348" s="36">
        <f t="shared" si="10"/>
        <v>35824950</v>
      </c>
      <c r="J348" s="23" t="s">
        <v>41</v>
      </c>
      <c r="K348" s="23" t="s">
        <v>41</v>
      </c>
      <c r="L348" s="60" t="s">
        <v>378</v>
      </c>
    </row>
    <row r="349" spans="1:12" ht="45" customHeight="1">
      <c r="A349" s="40">
        <f t="shared" si="9"/>
        <v>331</v>
      </c>
      <c r="B349" s="23">
        <v>80111600</v>
      </c>
      <c r="C349" s="31" t="s">
        <v>386</v>
      </c>
      <c r="D349" s="23" t="s">
        <v>31</v>
      </c>
      <c r="E349" s="34" t="s">
        <v>192</v>
      </c>
      <c r="F349" s="23" t="s">
        <v>39</v>
      </c>
      <c r="G349" s="22" t="s">
        <v>40</v>
      </c>
      <c r="H349" s="35">
        <f t="shared" si="11"/>
        <v>35824950</v>
      </c>
      <c r="I349" s="36">
        <f t="shared" si="10"/>
        <v>35824950</v>
      </c>
      <c r="J349" s="23" t="s">
        <v>41</v>
      </c>
      <c r="K349" s="23" t="s">
        <v>41</v>
      </c>
      <c r="L349" s="60" t="s">
        <v>378</v>
      </c>
    </row>
    <row r="350" spans="1:12" ht="37.5" customHeight="1">
      <c r="A350" s="40">
        <f t="shared" si="9"/>
        <v>332</v>
      </c>
      <c r="B350" s="23">
        <v>80111600</v>
      </c>
      <c r="C350" s="31" t="s">
        <v>387</v>
      </c>
      <c r="D350" s="23" t="s">
        <v>31</v>
      </c>
      <c r="E350" s="34" t="s">
        <v>192</v>
      </c>
      <c r="F350" s="23" t="s">
        <v>39</v>
      </c>
      <c r="G350" s="22" t="s">
        <v>40</v>
      </c>
      <c r="H350" s="35">
        <f t="shared" si="11"/>
        <v>35824950</v>
      </c>
      <c r="I350" s="36">
        <f t="shared" si="10"/>
        <v>35824950</v>
      </c>
      <c r="J350" s="23" t="s">
        <v>41</v>
      </c>
      <c r="K350" s="23" t="s">
        <v>41</v>
      </c>
      <c r="L350" s="60" t="s">
        <v>378</v>
      </c>
    </row>
    <row r="351" spans="1:12" ht="52.5" customHeight="1">
      <c r="A351" s="40">
        <f t="shared" si="9"/>
        <v>333</v>
      </c>
      <c r="B351" s="23">
        <v>80111600</v>
      </c>
      <c r="C351" s="31" t="s">
        <v>387</v>
      </c>
      <c r="D351" s="23" t="s">
        <v>31</v>
      </c>
      <c r="E351" s="34" t="s">
        <v>192</v>
      </c>
      <c r="F351" s="23" t="s">
        <v>39</v>
      </c>
      <c r="G351" s="22" t="s">
        <v>40</v>
      </c>
      <c r="H351" s="35">
        <f t="shared" si="11"/>
        <v>35824950</v>
      </c>
      <c r="I351" s="36">
        <f t="shared" si="10"/>
        <v>35824950</v>
      </c>
      <c r="J351" s="23" t="s">
        <v>41</v>
      </c>
      <c r="K351" s="23" t="s">
        <v>41</v>
      </c>
      <c r="L351" s="60" t="s">
        <v>378</v>
      </c>
    </row>
    <row r="352" spans="1:12" ht="47.25" customHeight="1">
      <c r="A352" s="40">
        <f t="shared" si="9"/>
        <v>334</v>
      </c>
      <c r="B352" s="23">
        <v>80111600</v>
      </c>
      <c r="C352" s="31" t="s">
        <v>387</v>
      </c>
      <c r="D352" s="23" t="s">
        <v>31</v>
      </c>
      <c r="E352" s="34" t="s">
        <v>192</v>
      </c>
      <c r="F352" s="23" t="s">
        <v>39</v>
      </c>
      <c r="G352" s="22" t="s">
        <v>40</v>
      </c>
      <c r="H352" s="35">
        <f t="shared" si="11"/>
        <v>35824950</v>
      </c>
      <c r="I352" s="36">
        <f t="shared" si="10"/>
        <v>35824950</v>
      </c>
      <c r="J352" s="23" t="s">
        <v>41</v>
      </c>
      <c r="K352" s="23" t="s">
        <v>41</v>
      </c>
      <c r="L352" s="60" t="s">
        <v>378</v>
      </c>
    </row>
  </sheetData>
  <sheetProtection/>
  <autoFilter ref="A18:L352">
    <sortState ref="A19:L352">
      <sortCondition sortBy="cellColor" dxfId="0" ref="I19:I352"/>
    </sortState>
  </autoFilter>
  <mergeCells count="2">
    <mergeCell ref="F5:I9"/>
    <mergeCell ref="F11:I15"/>
  </mergeCells>
  <hyperlinks>
    <hyperlink ref="L330" r:id="rId1" display="ludwing.alvarez@isvimed.gov.co"/>
    <hyperlink ref="L331" r:id="rId2" display="ludwing.alvarez@isvimed.gov.co"/>
    <hyperlink ref="L332" r:id="rId3" display="ludwing.alvarez@isvimed.gov.co"/>
    <hyperlink ref="L333" r:id="rId4" display="ludwing.alvarez@isvimed.gov.co"/>
    <hyperlink ref="L334" r:id="rId5" display="ludwing.alvarez@isvimed.gov.co"/>
    <hyperlink ref="L335" r:id="rId6" display="ludwing.alvarez@isvimed.gov.co"/>
    <hyperlink ref="L336" r:id="rId7" display="ludwing.alvarez@isvimed.gov.co"/>
    <hyperlink ref="L337" r:id="rId8" display="ludwing.alvarez@isvimed.gov.co"/>
    <hyperlink ref="L338" r:id="rId9" display="ludwing.alvarez@isvimed.gov.co"/>
    <hyperlink ref="L339" r:id="rId10" display="ludwing.alvarez@isvimed.gov.co"/>
    <hyperlink ref="L340" r:id="rId11" display="ludwing.alvarez@isvimed.gov.co"/>
    <hyperlink ref="L341" r:id="rId12" display="ludwing.alvarez@isvimed.gov.co"/>
    <hyperlink ref="L342" r:id="rId13" display="ludwing.alvarez@isvimed.gov.co"/>
    <hyperlink ref="L343" r:id="rId14" display="ludwing.alvarez@isvimed.gov.co"/>
    <hyperlink ref="L344" r:id="rId15" display="ludwing.alvarez@isvimed.gov.co"/>
    <hyperlink ref="L345" r:id="rId16" display="ludwing.alvarez@isvimed.gov.co"/>
    <hyperlink ref="L346" r:id="rId17" display="ludwing.alvarez@isvimed.gov.co"/>
    <hyperlink ref="L347" r:id="rId18" display="ludwing.alvarez@isvimed.gov.co"/>
    <hyperlink ref="L348" r:id="rId19" display="ludwing.alvarez@isvimed.gov.co"/>
    <hyperlink ref="L349" r:id="rId20" display="ludwing.alvarez@isvimed.gov.co"/>
    <hyperlink ref="L350" r:id="rId21" display="ludwing.alvarez@isvimed.gov.co"/>
    <hyperlink ref="L351" r:id="rId22" display="ludwing.alvarez@isvimed.gov.co"/>
    <hyperlink ref="L352" r:id="rId23" display="ludwing.alvarez@isvimed.gov.co"/>
    <hyperlink ref="C11" r:id="rId24" display="info@isvimed.gov.co. Tel 430-43-10 Ext 168"/>
  </hyperlinks>
  <printOptions/>
  <pageMargins left="0.7" right="0.7" top="0.75" bottom="0.75" header="0.3" footer="0.3"/>
  <pageSetup horizontalDpi="600" verticalDpi="600" orientation="landscape" paperSize="9" scale="34" r:id="rId27"/>
  <legacyDrawing r:id="rId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Alonso Valdes Barcha</cp:lastModifiedBy>
  <dcterms:created xsi:type="dcterms:W3CDTF">2012-12-10T15:58:41Z</dcterms:created>
  <dcterms:modified xsi:type="dcterms:W3CDTF">2021-01-30T19:41:50Z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