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defaultThemeVersion="166925"/>
  <mc:AlternateContent xmlns:mc="http://schemas.openxmlformats.org/markup-compatibility/2006">
    <mc:Choice Requires="x15">
      <x15ac:absPath xmlns:x15ac="http://schemas.microsoft.com/office/spreadsheetml/2010/11/ac" url="C:\Users\123\Documents\ISVIMED\ISVIMED 2024\PLAN DE ACCION\DICIEMNRE\"/>
    </mc:Choice>
  </mc:AlternateContent>
  <xr:revisionPtr revIDLastSave="0" documentId="13_ncr:1_{9FA31ACC-B2CD-4548-8574-B8909ACCA989}" xr6:coauthVersionLast="47" xr6:coauthVersionMax="47" xr10:uidLastSave="{00000000-0000-0000-0000-000000000000}"/>
  <bookViews>
    <workbookView xWindow="-110" yWindow="-110" windowWidth="19420" windowHeight="1030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15" i="1" l="1"/>
  <c r="AG21" i="1"/>
  <c r="AE21" i="1"/>
  <c r="AC8" i="1" l="1"/>
  <c r="U14" i="1"/>
  <c r="AC14" i="1"/>
  <c r="AE14" i="1" s="1"/>
  <c r="AG17" i="1"/>
  <c r="AE13" i="1" l="1"/>
  <c r="U8" i="1"/>
  <c r="V8" i="1" s="1"/>
  <c r="AC22" i="1"/>
  <c r="AE22" i="1" s="1"/>
  <c r="AF22" i="1" s="1"/>
  <c r="AC21" i="1"/>
  <c r="AC20" i="1"/>
  <c r="AC19" i="1"/>
  <c r="AD19" i="1" s="1"/>
  <c r="AC17" i="1"/>
  <c r="AC16" i="1"/>
  <c r="AD16" i="1" s="1"/>
  <c r="AC15" i="1"/>
  <c r="AG15" i="1" s="1"/>
  <c r="AF14" i="1"/>
  <c r="AC13" i="1"/>
  <c r="AF13" i="1" s="1"/>
  <c r="AC12" i="1"/>
  <c r="AC11" i="1"/>
  <c r="AC9" i="1"/>
  <c r="AD9" i="1" s="1"/>
  <c r="AC10" i="1"/>
  <c r="AG10" i="1" s="1"/>
  <c r="AH10" i="1" s="1"/>
  <c r="U20" i="1"/>
  <c r="V20" i="1" s="1"/>
  <c r="T11" i="1"/>
  <c r="U11" i="1" s="1"/>
  <c r="V11" i="1" s="1"/>
  <c r="U22" i="1"/>
  <c r="U21" i="1"/>
  <c r="V21" i="1" s="1"/>
  <c r="AC18" i="1"/>
  <c r="V22" i="1"/>
  <c r="U10" i="1"/>
  <c r="U9" i="1"/>
  <c r="V9" i="1"/>
  <c r="U19" i="1"/>
  <c r="V19" i="1"/>
  <c r="U18" i="1"/>
  <c r="V18" i="1" s="1"/>
  <c r="U17" i="1"/>
  <c r="V17" i="1"/>
  <c r="U16" i="1"/>
  <c r="V16" i="1"/>
  <c r="U15" i="1"/>
  <c r="V14" i="1"/>
  <c r="U13" i="1"/>
  <c r="V13" i="1"/>
  <c r="U12" i="1"/>
  <c r="AD14" i="1"/>
  <c r="AE12" i="1" l="1"/>
  <c r="AF12" i="1" s="1"/>
  <c r="AG12" i="1"/>
  <c r="AH12" i="1" s="1"/>
  <c r="V12" i="1"/>
  <c r="AF21" i="1"/>
  <c r="AE10" i="1"/>
  <c r="AG9" i="1"/>
  <c r="AH9" i="1" s="1"/>
  <c r="AG22" i="1"/>
  <c r="AH22" i="1" s="1"/>
  <c r="AG19" i="1"/>
  <c r="AH19" i="1" s="1"/>
  <c r="AE16" i="1"/>
  <c r="AF16" i="1" s="1"/>
  <c r="AG16" i="1"/>
  <c r="AH16" i="1" s="1"/>
  <c r="AG14" i="1"/>
  <c r="AH14" i="1" s="1"/>
  <c r="AE17" i="1"/>
  <c r="AF17" i="1" s="1"/>
  <c r="AE19" i="1"/>
  <c r="AF19" i="1" s="1"/>
  <c r="AH21" i="1"/>
  <c r="AG8" i="1"/>
  <c r="AH8" i="1" s="1"/>
  <c r="AE15" i="1"/>
  <c r="AF15" i="1" s="1"/>
  <c r="AE8" i="1"/>
  <c r="AF8" i="1" s="1"/>
  <c r="AD12" i="1"/>
  <c r="AE9" i="1"/>
  <c r="AF9" i="1" s="1"/>
  <c r="AD21" i="1"/>
  <c r="AE11" i="1"/>
  <c r="AF11" i="1" s="1"/>
  <c r="AG18" i="1"/>
  <c r="AH18" i="1" s="1"/>
  <c r="AE20" i="1"/>
  <c r="AF20" i="1" s="1"/>
  <c r="AD8" i="1"/>
  <c r="AE18" i="1"/>
  <c r="AF18" i="1" s="1"/>
  <c r="AD18" i="1"/>
  <c r="AD20" i="1"/>
  <c r="AG20" i="1"/>
  <c r="AH20" i="1" s="1"/>
  <c r="AD17" i="1"/>
  <c r="AH17" i="1"/>
  <c r="AD13" i="1"/>
  <c r="AG13" i="1"/>
  <c r="AH13" i="1" s="1"/>
  <c r="AG11" i="1"/>
  <c r="AH11" i="1" s="1"/>
  <c r="AD11" i="1"/>
  <c r="AD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T11" authorId="1" shapeId="0" xr:uid="{00000000-0006-0000-0000-000002000000}">
      <text>
        <r>
          <rPr>
            <b/>
            <sz val="9"/>
            <color indexed="81"/>
            <rFont val="Tahoma"/>
            <family val="2"/>
          </rPr>
          <t>Solanye:</t>
        </r>
        <r>
          <rPr>
            <sz val="9"/>
            <color indexed="81"/>
            <rFont val="Tahoma"/>
            <family val="2"/>
          </rPr>
          <t xml:space="preserve">
VIS 533+VIP 13</t>
        </r>
      </text>
    </comment>
    <comment ref="AJ11"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4000000}">
      <text>
        <r>
          <rPr>
            <b/>
            <sz val="9"/>
            <color indexed="81"/>
            <rFont val="Tahoma"/>
            <family val="2"/>
          </rPr>
          <t>Solanye:</t>
        </r>
        <r>
          <rPr>
            <sz val="9"/>
            <color indexed="81"/>
            <rFont val="Tahoma"/>
            <family val="2"/>
          </rPr>
          <t xml:space="preserve">
ESTRATEGICA</t>
        </r>
      </text>
    </comment>
    <comment ref="D22" authorId="1" shapeId="0" xr:uid="{00000000-0006-0000-0000-000005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<sst xmlns="http://schemas.openxmlformats.org/spreadsheetml/2006/main" count="161" uniqueCount="126">
  <si>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</si>
  <si>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</si>
  <si>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</si>
  <si>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</si>
  <si>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</si>
  <si>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</si>
  <si>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</si>
  <si>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</si>
  <si>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</si>
  <si>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</si>
  <si>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</si>
  <si>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</si>
  <si>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</si>
  <si>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</si>
  <si>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</si>
  <si>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</si>
  <si>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</si>
  <si>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</si>
  <si>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</si>
  <si>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</si>
  <si>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</si>
  <si>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</si>
  <si>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</si>
  <si>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</si>
  <si>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</si>
  <si>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</si>
  <si>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</si>
  <si>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</si>
  <si>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</si>
  <si>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</si>
  <si>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</si>
  <si>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</si>
  <si>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</si>
  <si>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</si>
  <si>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</si>
  <si>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</si>
  <si>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</si>
  <si>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</si>
  <si>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</si>
  <si>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</si>
  <si>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</si>
  <si>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</si>
  <si>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</si>
  <si>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</si>
  <si>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</si>
  <si>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</si>
  <si>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</si>
  <si>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</si>
  <si>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</si>
  <si>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</si>
  <si>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</si>
  <si>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</si>
  <si>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</si>
  <si>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</si>
  <si>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</si>
  <si>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</si>
  <si>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</si>
  <si>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</si>
  <si>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</si>
  <si>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</si>
  <si>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</si>
  <si>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</si>
  <si>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</si>
  <si>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</si>
  <si>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</si>
  <si>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</si>
  <si>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</si>
  <si>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</si>
  <si>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</si>
  <si>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</si>
  <si>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</si>
  <si>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</si>
  <si>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</si>
  <si>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</si>
  <si>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</si>
  <si>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</si>
  <si>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</si>
  <si>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Planeación - Julian Henao</t>
  </si>
  <si>
    <t>4.4.8</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</si>
  <si>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</si>
  <si>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</si>
  <si>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</si>
  <si>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</si>
  <si>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</si>
  <si>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</si>
  <si>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</si>
  <si>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</si>
  <si>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</si>
  <si>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</si>
  <si>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</si>
  <si>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</si>
  <si>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</si>
  <si>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</si>
  <si>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</si>
  <si>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</si>
  <si>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</si>
  <si>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</si>
  <si>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</si>
  <si>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</si>
  <si>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</si>
  <si>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</si>
  <si>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</si>
  <si>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Seguimiento Primer Semestre 2023</t>
  </si>
  <si>
    <t>Segundo Semestre 2023</t>
  </si>
  <si>
    <t>Meta 2023</t>
  </si>
  <si>
    <t>Meta 2022</t>
  </si>
  <si>
    <t>Avance 2022</t>
  </si>
  <si>
    <t>John Mario Saldarriaga</t>
  </si>
  <si>
    <t xml:space="preserve">Subdirector de Planeación </t>
  </si>
  <si>
    <t>Nuevos hogares que superan el deficit cualitativo de vivienda</t>
  </si>
  <si>
    <t>Nuevos hogares que superan el deficit cuantitativo de vivienda</t>
  </si>
  <si>
    <r>
      <rPr>
        <b/>
        <sz val="9"/>
        <rFont val="Calibri"/>
        <family val="2"/>
        <scheme val="minor"/>
      </rPr>
      <t xml:space="preserve">ENERO: </t>
    </r>
    <r>
      <rPr>
        <sz val="9"/>
        <rFont val="Calibri"/>
        <family val="2"/>
        <scheme val="minor"/>
      </rPr>
      <t xml:space="preserve">REPORTE PROYECTADO PARA JUNIO Y DICIEMBRE 2023. </t>
    </r>
    <r>
      <rPr>
        <b/>
        <sz val="9"/>
        <rFont val="Calibri"/>
        <family val="2"/>
        <scheme val="minor"/>
      </rPr>
      <t xml:space="preserve"> JUNIO :</t>
    </r>
    <r>
      <rPr>
        <sz val="9"/>
        <rFont val="Calibri"/>
        <family val="2"/>
        <scheme val="minor"/>
      </rPr>
      <t xml:space="preserve"> CAMACOL ANTIOQUIA REPORTA MEDIANTE CORREO ELECTRÓNICO DEL 24 DE JULIO DE 2023 LA INFORMACIÓN DE 544 VIVIENDAS (13 VIP Y 531 VIS) VENDIDAS Y ENTREGADAS EL PRIMER SEMESTRE DEL AÑO EN CURSO CON CORTE AL 30 DE JUNIO.</t>
    </r>
  </si>
  <si>
    <r>
      <rPr>
        <b/>
        <sz val="9"/>
        <rFont val="Calibri"/>
        <family val="2"/>
      </rPr>
      <t>ENERO:S</t>
    </r>
    <r>
      <rPr>
        <sz val="9"/>
        <rFont val="Calibri"/>
        <family val="2"/>
      </rPr>
      <t xml:space="preserve">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FEBRERO:</t>
    </r>
    <r>
      <rPr>
        <sz val="9"/>
        <rFont val="Calibri"/>
        <family val="2"/>
      </rPr>
      <t xml:space="preserve"> LA SUBDIRECCIÓN POBLACIONAL INFORMA MEDIANTE EL PROCESO DE GESTIÓN SOCIAL EN EL INDICADOR DE GESTIÓN GS-04 QUE PARA EL MES DE FEBRERO SE REALIZO LA ENTREGA DE CUATRO (4) UNIDADES DE VIVIENDA DE LAS CUALES DOS (2) PERTENECIENTEN A LA POBLACIÓN REASENTADA POR OBRA PÚBLICA EN LA MODALIDAD DE V IVIENDA USADA Y DOS (2)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MARZO: LA SUBDIRECCIÓN POBLACIONAL INFORMA MEDIANTE EL PROCESO DE GESTIÓN SOCIAL EN EL INDICADOR DE GESTIÓN GS-04 QUEPARA EL MES DE MARZO SE REALIZÓ LA ENTREGA DE OCHO (8) UNIDADES DE VIVIENDA DE LAS CUALES CINCO (5) PERTENECIENTEN A LA POBLACIÓN REASENTADA POR OBRA PÚBLICA EN LA MODALIDAD DE V IVIENDA USADA Y TRES (3)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ABRIL:</t>
    </r>
    <r>
      <rPr>
        <sz val="9"/>
        <rFont val="Calibri"/>
        <family val="2"/>
      </rPr>
      <t xml:space="preserve"> 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 USADA. MAYO: LA SUBDIRECCIÓN POBLACIONAL INFORMA MEDIANTE EL PROCESO DE GESTIÓN SOCIAL EN EL INDICADOR DE GESTIÓN GS-04 QUE PARA EL MES DE MAYO SE REALIZÓ LA ENTREGA DE ONCE (11) UNIDADES DE VIVIENDA DE LAS CUALES UNA (1) PERTENECE A LA POBLACIÓN REASENTADA POR OBRA PÚBLICA EN LA MODALIDAD DE VIVIENDA USADA Y DIEZ (10)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JUNIO</t>
    </r>
    <r>
      <rPr>
        <sz val="9"/>
        <rFont val="Calibri"/>
        <family val="2"/>
      </rPr>
      <t>: LA SUBDIRECCIÓN POBLACIONAL INFORMA MEDIANTE EL PROCESO DE GESTIÓN SOCIAL EN EL INDICADOR DE GESTIÓN GS-04 QUE PARA EL MES DE JUNIO SE REALIZÓ LA ENTREGA DE ONCE (11) UNIDADES DE VIVIENDA DE LAS CUALES UNA (1) PERTENECE A LA POBLACIÓN REASENTADA POR OBRA PÚBLICA EN LA MODALIDAD DE VIVIENDA USADA Y DIEZ (10)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t>
    </r>
    <r>
      <rPr>
        <b/>
        <sz val="9"/>
        <rFont val="Calibri"/>
        <family val="2"/>
      </rPr>
      <t xml:space="preserve"> JULIO: </t>
    </r>
    <r>
      <rPr>
        <sz val="9"/>
        <rFont val="Calibri"/>
        <family val="2"/>
      </rPr>
      <t xml:space="preserve">LA SUBDIRECCIÓN POBLACIONAL INFORMA MEDIANTE EL PROCESO DE GESTIÓN SOCIAL EN EL INDICADOR DE GESTIÓN GS-04 QUE PARA EL MES DE JULIO SE REALIZÓ LA ENTREGA DE DOCE (12) UNIDADES DE VIVIENDA DE LAS CUALES UNA (1) PERTENECE A LA POBLACIÓN REASENTADA POR RIESGO Y/O DESASTRE EN LA MODALIDAD DE VIVIENDA USADA Y ONCE (11)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NO SE REALIZARON ENTREGAS DE VIVIENDA EN NINGUNA MODALIDAD, YA QUE NO SE PRESENTARON VIABILIDADES JURÍDICA POR PARTE DE LA SUBDIRECCIÓN JURÍDICA Y VIABILIDAD TÉCNICA POR PARTE DE LA SUBDIRECCIÓN DE DOTACIÓN PARA LA PROGRAMACIÓN DE ENTREGAS DE VIVIENDA NUEVA Y USADA. </t>
    </r>
    <r>
      <rPr>
        <b/>
        <sz val="9"/>
        <rFont val="Calibri"/>
        <family val="2"/>
      </rPr>
      <t>SEPTIEMBRE:</t>
    </r>
    <r>
      <rPr>
        <sz val="9"/>
        <rFont val="Calibri"/>
        <family val="2"/>
      </rPr>
      <t xml:space="preserve"> LA SUBDIRECCIÓN POBLACIONAL INFORMA MEDIANTE EL PROCESO DE GESTIÓN SOCIAL EN EL INDICADOR DE GESTIÓN GS-04 QUE PARA EL MES DE SEPTIEMBRE SE REALIZÓ LA ENTREGA DE TRES (3) UNIDADES DE VIVIENDA DE LAS CUALES UNA (1) PERTENECE A LA POBLACIÓN REASENTADA POR RIESGO Y/O DESASTRE EN LA MODALIDAD DE VIVIENDA NUEVA Y DOS (2) A LA POBLACIÓN DE RIESGO Y/O DESASTRE Y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OCTUBRE:</t>
    </r>
    <r>
      <rPr>
        <sz val="9"/>
        <rFont val="Calibri"/>
        <family val="2"/>
      </rPr>
      <t xml:space="preserve">  LA SUBDIRECCIÓN POBLACIONAL INFORMA MEDIANTE EL PROCESO DE GESTIÓN SOCIAL EN EL INDICADOR DE GESTIÓN GS-04 QUE PARA EL MES DE OCTUBRE SE REALIZÓ LA ENTREGA DE CUATRO (4) UNIDADES DE VIVIENDA DE LAS CUALES DOS (2) PERTENECEN A LA POBLACIÓN REASENTADA POR RIESGO Y/O DESASTRE EN LA MODALIDAD DE VIVIENDA NUEVA Y DOS (2) A LA POBLACIÓN REASENTADA POR OBRA PÚBLICA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9"/>
        <rFont val="Calibri"/>
        <family val="2"/>
      </rPr>
      <t>NOVIEMBRE</t>
    </r>
    <r>
      <rPr>
        <sz val="9"/>
        <rFont val="Calibri"/>
        <family val="2"/>
      </rPr>
      <t>: LA SUBDIRECCIÓN POBLACIONAL INFORMA MEDIANTE EL PROCESO DE GESTIÓN SOCIAL EN EL INDICADOR DE GESTIÓN GS-04 QUE PARA EL MES DE NOVIEMBRE SE REALIZÓ LA ENTREGA DE UNA (1) UNIDAD DE VIVIENDA PERTENECIENTE A LA POBLACIÓN REASENTADA POR RIESGO Y/O DESASTRE EN LA MODALIDAD DE VIVIENDA USADA. ES IMPORTANTE ACLARAR QUE PARA ESTE MES ESTAS VIVIENDAS SON LAS ÚNICAS QUE CONTABAN CON VIABILIDAD JURÍDICA POR PARTE DE LA SUBDIRECCIÓN JURÍDICA Y VIABILIDAD TÉCNICA POR PARTE DE LA SUBDIRECCIÓN DE DOTACIÓN, POR LO TANTO, SE PUDO EFECTUAR SU ENTREGA SATISFACTORIAMENTE.</t>
    </r>
  </si>
  <si>
    <r>
      <t xml:space="preserve">ENERO: </t>
    </r>
    <r>
      <rPr>
        <sz val="9"/>
        <rFont val="Calibri"/>
        <family val="2"/>
      </rPr>
      <t xml:space="preserve">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 </t>
    </r>
    <r>
      <rPr>
        <b/>
        <sz val="9"/>
        <rFont val="Calibri"/>
        <family val="2"/>
      </rPr>
      <t>FEBRERO:</t>
    </r>
    <r>
      <rPr>
        <sz val="9"/>
        <rFont val="Calibri"/>
        <family val="2"/>
      </rPr>
      <t xml:space="preserve"> PARA EL MES DE FEBRERO 94 FAMILIAS SUPERAN DÉFICIT CUALITATIVO ASÍ: LA SUBDIRECCIÓN DOTACIÓN INFORMA MEDIANTE EL PROCESO DE GESTIÓN DE DESARROLLO DE SOLUCIONES HABITACIONALES EN EL INDICADOR DE GESTIÓN GDS-03 QUE PARA EL MES DE FEBRERO FUERON RECIBIDOS 94 MEJORAMIENTOS DE VIVIENDA. </t>
    </r>
    <r>
      <rPr>
        <b/>
        <sz val="9"/>
        <rFont val="Calibri"/>
        <family val="2"/>
      </rPr>
      <t>MARZO:</t>
    </r>
    <r>
      <rPr>
        <sz val="9"/>
        <rFont val="Calibri"/>
        <family val="2"/>
      </rPr>
      <t xml:space="preserve">PARA EL MES DE FEBRERO 1.207 FAMILIAS SUPERAN DÉFICIT CUALITATIVO ASÍ: LA SUBDIRECCIÓN DOTACIÓN INFORMA MEDIANTE EL PROCESO DE GESTIÓN DE DESARROLLO DE SOLUCIONES HABITACIONALES EN EL INDICADOR DE GESTIÓN GDS-03 QUE PARA EL MES DE MARZO FUERON RECIBIDOS 20 MEJORAMIENTOS DE VIVIENDA.
LA SECRETARÍA DE GESTIÓN Y CONTROL TERRITORIAL INFORMA MEDIANTE CORREO ELECTRÓNICO DEL 21 DE ABRIL DE 2023, QUE PARA EL PRIMER TRIMESTRE DEL AÑO SE REALIZARON 1.187 CONEXIONES A SERVIVIOS PÚBLICOS ASÍ: ENERO 472, FEBRERO 413 Y MARZO 302. </t>
    </r>
    <r>
      <rPr>
        <b/>
        <sz val="9"/>
        <rFont val="Calibri"/>
        <family val="2"/>
      </rPr>
      <t>ABRIL:</t>
    </r>
    <r>
      <rPr>
        <sz val="9"/>
        <rFont val="Calibri"/>
        <family val="2"/>
      </rPr>
      <t xml:space="preserve"> PARA EL MES DE ABRIL 260 FAMILIAS SUPERAN DÉFICIT CUALITATIVO ASÍ: LA SUBDIRECCIÓN DOTACIÓN INFORMA MEDIANTE EL PROCESO DE GESTIÓN DE DESARROLLO DE SOLUCIONES HABITACIONALES EN EL INDICADOR DE GESTIÓN GDS-03 QUE PARA EL MES DE ABRIL FUERON RECIBIDOS 260 MEJORAMIENTOS DE VIVIENDA. </t>
    </r>
    <r>
      <rPr>
        <b/>
        <sz val="9"/>
        <rFont val="Calibri"/>
        <family val="2"/>
      </rPr>
      <t>MAYO:</t>
    </r>
    <r>
      <rPr>
        <sz val="9"/>
        <rFont val="Calibri"/>
        <family val="2"/>
      </rPr>
      <t xml:space="preserve">PARA EL MES DE MAYO 479 FAMILIAS SUPERAN DÉFICIT CUALITATIVO ASÍ: LA SUBDIRECCIÓN DOTACIÓN INFORMA MEDIANTE EL PROCESO DE GESTIÓN DE DESARROLLO DE SOLUCIONES HABITACIONALES EN EL INDICADOR DE GESTIÓN GDS-03 QUE PARA EL MES DE MAYO FUERON RECIBIDOS 181 MEJORAMIENTOS DE VIVIENDA. LA SECRETARÍA DE GESTIÓN Y CONTROL TERRITORIAL INFORMA MEDIANTE CORREO ELECTRÓNICO DEL 9 DE MAYO DE 2023, QUE PARA EL MES DE ABRIL SE REALIZARON 298 CONEXIONES A SERVICIOS PÚBLICOS. </t>
    </r>
    <r>
      <rPr>
        <b/>
        <sz val="9"/>
        <rFont val="Calibri"/>
        <family val="2"/>
      </rPr>
      <t>JUNIO:</t>
    </r>
    <r>
      <rPr>
        <sz val="9"/>
        <rFont val="Calibri"/>
        <family val="2"/>
      </rPr>
      <t xml:space="preserve"> PARA EL MES DE JUNIO 569 FAMILIAS SUPERAN DÉFICIT CUALITATIVO ASÍ: LA SUBDIRECCIÓN DOTACIÓN INFORMA MEDIANTE EL PROCESO DE GESTIÓN DE DESARROLLO DE SOLUCIONES HABITACIONALES EN EL INDICADOR DE GESTIÓN GDS-03 QUE PARA EL MES DE JUNIO FUERON RECIBIDOS 169 MEJORAMIENTOS DE VIVIENDA. LA SECRETARÍA DE GESTIÓN Y CONTROL TERRITORIAL INFORMA MEDIANTE CORREO ELECTRÓNICO DEL 14 DE JUNIO DE 2023, QUE PARA EL MES DE PARA EL MES DE MAYO SE REALIZARON 390 CONEXIONES A SERVICIOS PÚBLICOS. </t>
    </r>
    <r>
      <rPr>
        <b/>
        <sz val="9"/>
        <rFont val="Calibri"/>
        <family val="2"/>
      </rPr>
      <t>JULIO:</t>
    </r>
    <r>
      <rPr>
        <sz val="9"/>
        <rFont val="Calibri"/>
        <family val="2"/>
      </rPr>
      <t xml:space="preserve"> PARA EL MES DE JULIO 275 FAMILIAS SUPERAN DÉFICIT CUALITATIVO ASÍ: LA SUBDIRECCIÓN DOTACIÓN INFORMA MEDIANTE EL PROCESO DE GESTIÓN DE DESARROLLO DE SOLUCIONES HABITACIONALES EN EL INDICADOR DE GESTIÓN GDS-03 QUE PARA EL MES DE JULIO FUERON RECIBIDOS 275 MEJORAMIENTOS DE VIVIENDA. </t>
    </r>
    <r>
      <rPr>
        <b/>
        <sz val="9"/>
        <rFont val="Calibri"/>
        <family val="2"/>
      </rPr>
      <t xml:space="preserve">AGOSTO: </t>
    </r>
    <r>
      <rPr>
        <sz val="9"/>
        <rFont val="Calibri"/>
        <family val="2"/>
      </rPr>
      <t>PARA EL MES DE AGOSTO 637 FAMILIAS SUPERAN DÉFICIT CUALITATIVO ASÍ: LA SUBDIRECCIÓN DOTACIÓN INFORMA MEDIANTE EL PROCESO DE GESTIÓN DE DESARROLLO DE SOLUCIONES HABITACIONALES EN EL INDICADOR DE GESTIÓN GDS-03 QUE PARA EL MES DE AGOSTO FUERON RECIBIDOS 209 MEJORAMIENTOS DE VIVIENDA. LA SECRETARÍA DE GESTIÓN Y CONTROL TERRITORIAL INFORMA MEDIANTE CORREO ELECTRÓNICO DEL 15 DE AGOSTO DE 2023, QUE PARA EL MES DE PARA EL MES DE JULIO SE REALIZARON 428 CONEXIONES A SERVICIOS PÚBLICOS.</t>
    </r>
    <r>
      <rPr>
        <b/>
        <sz val="9"/>
        <rFont val="Calibri"/>
        <family val="2"/>
      </rPr>
      <t xml:space="preserve"> SEPTIEMBRE:</t>
    </r>
    <r>
      <rPr>
        <sz val="9"/>
        <rFont val="Calibri"/>
        <family val="2"/>
      </rPr>
      <t xml:space="preserve"> PARA ESTE MES  208 FAMILIAS SUPERAN DÉFICIT CUALITATIVO ASÍ: LA SUBDIRECCIÓN DOTACIÓN INFORMA MEDIANTE EL PROCESO DE GESTIÓN DE DESARROLLO DE SOLUCIONES HABITACIONALES EN EL INDICADOR DE GESTIÓN GDS-03 QUE PARA EL MES DE SEPTIEMBRE FUERON RECIBIDOS 208 MEJORAMIENTOS DE VIVIENDA. </t>
    </r>
    <r>
      <rPr>
        <b/>
        <sz val="9"/>
        <rFont val="Calibri"/>
        <family val="2"/>
      </rPr>
      <t>OCTUBRE:</t>
    </r>
    <r>
      <rPr>
        <sz val="9"/>
        <rFont val="Calibri"/>
        <family val="2"/>
      </rPr>
      <t xml:space="preserve"> PARA ESTE MES 675 FAMILIAS SUPERAN DÉFICIT CUALITATIVO ASÍ:  LA SUBDIRECCIÓN DOTACIÓN INFORMA MEDIANTE EL PROCESO DE GESTIÓN DE DESARROLLO DE SOLUCIONES HABITACIONALES EN EL INDICADOR DE GESTIÓN GDS-03 QUE PARA EL MES DE OCTUBRE FUERON RECIBIDOS 226 MEJORAMIENTOS DE VIVIENDA. LA SECRETARÍA DE GESTIÓN Y CONTROL TERRITORIAL INFORMA MEDIANTE CORREO ELECTRÓNICO DEL 12 DE OCTUBRE DE 2023, QUE PARA EL MES DE PARA EL MES DE SEPTIEMBRE SE REALIZARON 449 CONEXIONES A SERVICIOS PÚBLICOS. </t>
    </r>
    <r>
      <rPr>
        <b/>
        <sz val="9"/>
        <rFont val="Calibri"/>
        <family val="2"/>
      </rPr>
      <t xml:space="preserve">NOVIEMBRE: </t>
    </r>
    <r>
      <rPr>
        <sz val="9"/>
        <rFont val="Calibri"/>
        <family val="2"/>
      </rPr>
      <t>PARA ESTE MES 230 FAMILIAS SUPERAN DÉFICIT CUALITATIVO ASÍ: LA SUBDIRECCIÓN DOTACIÓN INFORMA MEDIANTE EL PROCESO DE GESTIÓN DE DESARROLLO DE SOLUCIONES HABITACIONALES EN EL INDICADOR DE GESTIÓN GDS-03 QUE PARA EL MES DE NOVIEMBRE FUERON RECIBIDOS 230 MEJORAMIENTOS DE VIVIENDA. MEJORAMIENTOS EJECUTADOS NOVIEMBRE</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</si>
  <si>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ABRIL:</t>
    </r>
    <r>
      <rPr>
        <sz val="9"/>
        <rFont val="Calibri"/>
        <family val="2"/>
        <scheme val="minor"/>
      </rPr>
      <t xml:space="preserve"> 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 xml:space="preserve">MAYO: </t>
    </r>
    <r>
      <rPr>
        <sz val="9"/>
        <rFont val="Calibri"/>
        <family val="2"/>
        <scheme val="minor"/>
      </rPr>
      <t xml:space="preserve">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 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LÍDERES/AS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SE ADJUNTAN ALGUNAS DE LAS EVIDENCIAS. </t>
    </r>
    <r>
      <rPr>
        <b/>
        <sz val="9"/>
        <rFont val="Calibri"/>
        <family val="2"/>
        <scheme val="minor"/>
      </rPr>
      <t>AGOSTO:</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xml:space="preserve">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 </t>
    </r>
    <r>
      <rPr>
        <b/>
        <sz val="9"/>
        <rFont val="Calibri"/>
        <family val="2"/>
        <scheme val="minor"/>
      </rPr>
      <t>OCTUBRE:</t>
    </r>
    <r>
      <rPr>
        <sz val="9"/>
        <rFont val="Calibri"/>
        <family val="2"/>
        <scheme val="minor"/>
      </rPr>
      <t xml:space="preserve">SE REALIZARON 3 REUNIONES CON LAS MCCVH O SUS LÍDERES/AS EN LAS COMUNAS 15, 60 Y 90 SE ABORDARON TEMAS DE FORTALECIMIENTO DE LAS MESAS, PLANEACIÓN, TEMAS ASOCIADOS A LA VIVIENDA Y AL HÁBITAT, TITULACIÓN, PLANES DE TRABAJO Y MISIONALIDAD DEL INSTITUTO FUERON LOS TEMAS ABORDADOS, SE HAN REALIZADO ACCIONES PARA CONVOCAR LAS MCCVH, SIN EMBARGO, LAS DINÁMICAS DE PARTICIPACIÓN, DE LIDERAZGO Y TERRITORIALES HAN LIMITADO REUNIONES DE LAS MCCVH EN ALGUNAS COMUNAS. SE REALIZA UNA REUNIÓN DE LA MESA DISTRITAL DE VIVIENDA Y HÁBITAT TEMA ABORDADO POT SE REALIZA REUNIÓN DE LA SECRETARIA TÉCNICA. LA RUTA DE ACCESO ES: SUBDIRECCIÓN DE PLANEACIÓN - 2. CCDPH - MCCVH - TODOS LOS DOCUMENTOS. </t>
    </r>
    <r>
      <rPr>
        <b/>
        <sz val="9"/>
        <rFont val="Calibri"/>
        <family val="2"/>
        <scheme val="minor"/>
      </rPr>
      <t>NOVIEMBRE:</t>
    </r>
    <r>
      <rPr>
        <sz val="9"/>
        <rFont val="Calibri"/>
        <family val="2"/>
        <scheme val="minor"/>
      </rPr>
      <t xml:space="preserve"> SE REALIZARON 3 REUNIONES CON LAS MCCVH O SUS LÍDERES/AS EN LAS COMUNAS 5, 6 Y 12, ABORDANDO EL FORTALECIMIENTO DE LAS MESAS Y TEMAS ASOCIADOS A LA VIVIENDA Y AL HÁBITAT. SE HAN REALIZADO ACCIONES PARA CONVOCAR LAS MCCVH, SIN EMBARGO, LAS DINÁMICAS DE PARTICIPACIÓN, DE LIDERAZGO Y TERRITORIALES HAN LIMITADO LOS ACUERDOS AGENDAS DE LAS MCCVH EN ALGUNAS COMUNAS. SE REALIZA UNA REUNIÓN DE LA SECRETARIA TÉCNICA DEL CCDPH PARA DEFINIR AGENDAS DE LAS OTRAS INSTANCIAS DE PARTICIPACIÓN. PARA ESTE MES ES DE RESALTAR LA PARTICIPACIÓN DE REPRESENTANTES DE 11 MCCVH EN EL SEGUNDO CONGRESO DE VIVIENDA Y HÁBITAT. COMO ISVIMED SE PARTICIPA EN LA COMUNA 5 EN REUNIÓN CONVOCADA POR EL SECTOR DE VIVIENDA DEL CCCP. SE PARTICIPA EN DOS REUNIONES DEL CCCP DE LA COMUNA 8, DONDE REPRESENTANTES DE LA MCCVH8 REALIZAN SUS PROPUESTAS PARA EJECUCIÓN DE RECURSOS DE PRESUPUESTO PARTICIPATIVO.</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</si>
  <si>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FEBRERO:</t>
    </r>
    <r>
      <rPr>
        <sz val="9"/>
        <rFont val="Calibri"/>
        <family val="2"/>
        <scheme val="minor"/>
      </rPr>
      <t xml:space="preserve"> 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 </t>
    </r>
    <r>
      <rPr>
        <b/>
        <sz val="9"/>
        <rFont val="Calibri"/>
        <family val="2"/>
        <scheme val="minor"/>
      </rPr>
      <t>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 xml:space="preserve">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 </t>
    </r>
    <r>
      <rPr>
        <b/>
        <sz val="9"/>
        <rFont val="Calibri"/>
        <family val="2"/>
        <scheme val="minor"/>
      </rPr>
      <t>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 xml:space="preserve"> 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t>
    </r>
    <r>
      <rPr>
        <b/>
        <sz val="9"/>
        <rFont val="Calibri"/>
        <family val="2"/>
        <scheme val="minor"/>
      </rPr>
      <t>JULIO:</t>
    </r>
    <r>
      <rPr>
        <sz val="9"/>
        <rFont val="Calibri"/>
        <family val="2"/>
        <scheme val="minor"/>
      </rPr>
      <t xml:space="preserve"> 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AGOSTO:</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DEL COMITÉ TÉCNICO DE SEGUIMIENTO CONTRATO 291-2023 CON PARTENON, 1 DE MEDICIÓN DE LA MADUREZ MIGRATORIA, MESA DE TRABAJO PARA LOS INQUILINATOS, Y OTRA PREPARATORIA DE ESTA, DOS REUNIONES INTERNAS CON TEMA DE LA POLÍTICA PÚBLICA DE INQUILINATOS Y UNA DE VIVIENDA COMPARTIDA CON PLANEACIÓN URBANA A MODO DE PENSARSE DISEÑOS DE INQUILINATOS ADECUADOS, 1 REUNIÓN PARA REVISAR LA HERRAMIENTA DE INQUILINATOS A TRABAJARSE CON AIMMAP Y LA UNIDAD DE NIÑEZ, Y 1 DE GIFMM ANTIOQUIA MESA DE INTEGRACIÓN SOCIOECONÓMICA Y CULTURAL. SE REALIZAN 5 RECORRIDOS DE ACERCAMIENTO DE LA OFERTA INSTITUCIONAL TRES EN LA COMUNA 10 EN EL BARRIO BOMBONÁ 11 INQUILINATOS Y DOS EN LA COMUNA 4 BARRIOS SEVILLA Y MORAVIA 8 INQUILINATOS, ACERCANDO LA OFERTA DE DIFERENTES UNIDADES DE LA SISFDH, EDUCACIÓN, DAGRD, MUJERES E ISVIMED Y DOS ONG. </t>
    </r>
    <r>
      <rPr>
        <b/>
        <sz val="9"/>
        <rFont val="Calibri"/>
        <family val="2"/>
        <scheme val="minor"/>
      </rPr>
      <t xml:space="preserve">SEPTIEMBRE: </t>
    </r>
    <r>
      <rPr>
        <sz val="9"/>
        <rFont val="Calibri"/>
        <family val="2"/>
        <scheme val="minor"/>
      </rPr>
      <t xml:space="preserve">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 </t>
    </r>
    <r>
      <rPr>
        <b/>
        <sz val="9"/>
        <rFont val="Calibri"/>
        <family val="2"/>
        <scheme val="minor"/>
      </rPr>
      <t>OCTUBRE:</t>
    </r>
    <r>
      <rPr>
        <sz val="9"/>
        <rFont val="Calibri"/>
        <family val="2"/>
        <scheme val="minor"/>
      </rPr>
      <t xml:space="preserve"> PARA EL CUMPLIMIENTO DE ESTE INDICADOR SE CUMPLIERON LAS ACTIVIDADES PLANEADAS COMO ISVIMED, SE REALIZARON 9 REUNIONES: 1 DE LA MESA DE TRABAJO PARA LOS INQUILINATOS AMPLIADA A LA PARTICIPACIÓN DE DUEÑOS/AS Y/O ADMINISTRADORES/AS DE INQUILINATO, DOS PREPARATORIAS DE DICHA MESA, UNA REUNIÓN CON LA RED DE ADMINISTRADORES DE INQUILINATOS DE VILLA NUEVA-ESTACIÓN VILLA Y CANDELARIA, DOS REUNIONES CON EL OPERADOR Y TRES REUNIONES DE CONSTRUCCIÓN DEL MODELO DE SEGUIMIENTO A LA POLÍTICA PUBLICA DE INQUILINATOS. SE REALIZÓ LA APLICACIÓN DE LA HERRAMIENTA DE PROTECCIÓN Y RUTAS EN LOS MUNICIPIOS CON UNICEF Y AIMMAP PARA NIÑEZ DE INQUILINATOS. SE PARTICIPÓ COMO ISVIMED EN LA FERIA DE SERVICIOS LIDERADA POR SISFDH PARA POBLACIÓN DE INQUILINATOS. SE REALIZAN 4 RECORRIDOS DE ACERCAMIENTO DE LA OFERTA INSTITUCIONAL EN LA COMUNA 4 BARRIOS. SE CUENTA CON UN INFORME TÉCNICO CONSOLIDADO DEL MES Y DEL TRABAJO REALIZADO A LA FECHA. </t>
    </r>
    <r>
      <rPr>
        <b/>
        <sz val="9"/>
        <rFont val="Calibri"/>
        <family val="2"/>
        <scheme val="minor"/>
      </rPr>
      <t xml:space="preserve">NOVIEMBRE: </t>
    </r>
    <r>
      <rPr>
        <sz val="9"/>
        <rFont val="Calibri"/>
        <family val="2"/>
        <scheme val="minor"/>
      </rPr>
      <t xml:space="preserve">PARA EL CUMPLIMIENTO DE ESTE INDICADOR SE REALIZARON LAS ACTIVIDADES QUE SE PLANEARON COMO ISVIMED Y MESA DE TRABAJO PARA LOS INQUILINATOS, ASÍ: SE REALIZAN Y/O PARTICIPA EN 10 REUNIONES EN PRO A LA IMPLEMENTACIÓN DE LA POLÍTICA PÚBLICA PARA LOS INQUILINATOS Y SU SEGUIMIENTO: UNA CON LA RED DE ADMINISTRADORES DE INQUILINATOS DE LOS BARRIOS VILLA NUEVA, ESTACIÓN VILLA Y CANDELARIA. UNA DE LA COMISIÓN 2. UNA DE LA COMISIÓN TÉCNICA DEL CONTRATO 291-2023 CON PARTENÓN. UNA PREPARATORIA EVENTO NAVIDAD INQUILINATOS. UNA DE CONSTRUCCIÓN DEL MODELO DE SEGUIMIENTO A INQUILINATOS. UNA DE POLÍTICAS PÚBLICAS EN EL PRÓXIMO PDD. UNA DE LA MESA INTERINSTITUCIONAL COMUNA 10. UNA DEL COMITÉ DE DIGNIFICACIÓN SOCIAL. Y CAPACITACIÓN DE TRANSFERENCIAS METODOLÓGICAS EN PROTECCIÓN DE NNA MIGRANTES Y REFUGIADOS – UNICEF. SE REALIZAN 5 RECORRIDOS EN 19 INQUILINATOS DE LA COMUNA 4 PARA ACERCAR LA OFERTA INSTITUCIONAL A LAS FAMILIAS HABITANTES DE DICHOS INMUEBLES. ES IMPORTANTE ANOTAR QUE CON EL OPERADOR SE IDENTIFICARON 6 INQUILINATOS A LOS CUALES SE LES HIZO DIAGNOSTICO FÍSICO ESPACIAL Y SE CARACTERIZÓ 9 HOGARES INTEGRADOS POR 15 PERSONAS EN LAS COMUNAS 3 Y 15. EL TOTAL ACUMULADO A NOVIEMBRE DE 2023 ES DE 124 INQUILINATOS IDENTIFICADOS, 299 HOGARES CARACTERIZADOS INTEGRADOS POR 550 FAMILIAS DE LAS DIFERENTES COMUNAS DE LA CIUDAD.
</t>
    </r>
  </si>
  <si>
    <r>
      <t xml:space="preserve">ESTA META SE DESARROLLARÁ EN LOS AÑOS 2022 Y 2023 </t>
    </r>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FEBRERO: </t>
    </r>
    <r>
      <rPr>
        <sz val="9"/>
        <rFont val="Calibri"/>
        <family val="2"/>
        <scheme val="minor"/>
      </rPr>
      <t>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RURAL.ABRIL: </t>
    </r>
    <r>
      <rPr>
        <b/>
        <sz val="9"/>
        <rFont val="Calibri"/>
        <family val="2"/>
        <scheme val="minor"/>
      </rPr>
      <t>ABRIL</t>
    </r>
    <r>
      <rPr>
        <sz val="9"/>
        <rFont val="Calibri"/>
        <family val="2"/>
        <scheme val="minor"/>
      </rPr>
      <t>: 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 </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J</t>
    </r>
    <r>
      <rPr>
        <b/>
        <sz val="9"/>
        <rFont val="Calibri"/>
        <family val="2"/>
        <scheme val="minor"/>
      </rPr>
      <t>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xml:space="preserve">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OCTUBRE</t>
    </r>
    <r>
      <rPr>
        <sz val="9"/>
        <rFont val="Calibri"/>
        <family val="2"/>
        <scheme val="minor"/>
      </rPr>
      <t xml:space="preserve">: EN EL MES DE OCTUBRE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NOVIEMBRE:</t>
    </r>
    <r>
      <rPr>
        <sz val="9"/>
        <rFont val="Calibri"/>
        <family val="2"/>
        <scheme val="minor"/>
      </rPr>
      <t xml:space="preserve"> EN EL MES DE NOVIEMBRE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</si>
  <si>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r>
      <rPr>
        <b/>
        <sz val="9"/>
        <rFont val="Calibri"/>
        <family val="2"/>
        <scheme val="minor"/>
      </rPr>
      <t xml:space="preserve"> MARZO:</t>
    </r>
    <r>
      <rPr>
        <sz val="9"/>
        <rFont val="Calibri"/>
        <family val="2"/>
        <scheme val="minor"/>
      </rPr>
      <t xml:space="preserve"> 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JULIO:</t>
    </r>
    <r>
      <rPr>
        <sz val="9"/>
        <rFont val="Calibri"/>
        <family val="2"/>
        <scheme val="minor"/>
      </rPr>
      <t xml:space="preserve"> 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POBLACION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 xml:space="preserve">SEPTIEMBRE: </t>
    </r>
    <r>
      <rPr>
        <sz val="9"/>
        <rFont val="Calibri"/>
        <family val="2"/>
        <scheme val="minor"/>
      </rPr>
      <t>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t>
    </r>
    <r>
      <rPr>
        <b/>
        <sz val="9"/>
        <rFont val="Calibri"/>
        <family val="2"/>
        <scheme val="minor"/>
      </rPr>
      <t xml:space="preserve"> OCTUBRE</t>
    </r>
    <r>
      <rPr>
        <sz val="9"/>
        <rFont val="Calibri"/>
        <family val="2"/>
        <scheme val="minor"/>
      </rPr>
      <t xml:space="preserve">: EN EL MES DE OCTUBRE DE 2023, SE REALIZÓ LA ASIGNACIÓN DE 2 SUBSIDIOS DISTRITALES PARA ADQUISICIÓN DE VIVIENDA NUEVA EN LOS PROYECTOS HABITACIONALES DE: MONTE SIÓN Y CIUDADELA VILLA DEL BOSQUE (PROYECTOS PRIVADOS), A 2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DISCAPACIDAD FÍSICA Y MADRE CABEZA DE HOGAR, SEGÚN EL ARCHIVO ADJUNTO, QUE CUMPLIERON CON LOS REQUISITOS ESTABLECIDOS EN EL DECRETO 1053 DE 2020 PARA SER BENEFICIARIOS DE SUBSIDIO DISTRITAL DE VIVIENDA. </t>
    </r>
    <r>
      <rPr>
        <b/>
        <sz val="9"/>
        <rFont val="Calibri"/>
        <family val="2"/>
        <scheme val="minor"/>
      </rPr>
      <t>NOVIEMBRE</t>
    </r>
    <r>
      <rPr>
        <sz val="9"/>
        <rFont val="Calibri"/>
        <family val="2"/>
        <scheme val="minor"/>
      </rPr>
      <t>: EN EL MES DE NOVIEMBRE DE 2023, SE REALIZÓ LA ASIGNACIÓN DE 4 SUBSIDIOS DISTRITALES PARA ADQUISICIÓN DE VIVIENDA NUEVA EN EL PROYECTO HABITACIONAL ARBOLEDA DE SAN ANTONIO (PROYECTO PRIVADO), A 4 HOGARES PERTENECIENTES A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MUJERES CABEZA DE HOGAR; AFROCOLOMBIANAS Y PERSONAS CON DISCAPACIDAD FÍSICA, SEGÚN EL ARCHIVO ADJUNTO, QUE CUMPLIERON CON LOS REQUISITOS ESTABLECIDOS EN EL DECRETO 1053 DE 2020 PARA SER BENEFICIARIOS DE SUBSIDIO DISTRITAL DE VIVIENDA.</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</si>
  <si>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 xml:space="preserve">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 </t>
    </r>
    <r>
      <rPr>
        <b/>
        <sz val="9"/>
        <rFont val="Calibri"/>
        <family val="2"/>
        <scheme val="minor"/>
      </rPr>
      <t xml:space="preserve">MARZO: </t>
    </r>
    <r>
      <rPr>
        <sz val="9"/>
        <rFont val="Calibri"/>
        <family val="2"/>
        <scheme val="minor"/>
      </rPr>
      <t xml:space="preserve">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ABRIL: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MAYO:</t>
    </r>
    <r>
      <rPr>
        <sz val="9"/>
        <rFont val="Calibri"/>
        <family val="2"/>
        <scheme val="minor"/>
      </rPr>
      <t xml:space="preserve"> 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JUNIO: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JULIO:</t>
    </r>
    <r>
      <rPr>
        <sz val="9"/>
        <rFont val="Calibri"/>
        <family val="2"/>
        <scheme val="minor"/>
      </rPr>
      <t>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t>
    </r>
    <r>
      <rPr>
        <b/>
        <sz val="9"/>
        <rFont val="Calibri"/>
        <family val="2"/>
        <scheme val="minor"/>
      </rPr>
      <t xml:space="preserve"> AGOSTO: </t>
    </r>
    <r>
      <rPr>
        <sz val="9"/>
        <rFont val="Calibri"/>
        <family val="2"/>
        <scheme val="minor"/>
      </rPr>
      <t xml:space="preserve">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 </t>
    </r>
    <r>
      <rPr>
        <b/>
        <sz val="9"/>
        <rFont val="Calibri"/>
        <family val="2"/>
        <scheme val="minor"/>
      </rPr>
      <t xml:space="preserve">SEPTIEMBRE: </t>
    </r>
    <r>
      <rPr>
        <sz val="9"/>
        <rFont val="Calibri"/>
        <family val="2"/>
        <scheme val="minor"/>
      </rPr>
      <t xml:space="preserve">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  </t>
    </r>
    <r>
      <rPr>
        <b/>
        <sz val="9"/>
        <rFont val="Calibri"/>
        <family val="2"/>
        <scheme val="minor"/>
      </rPr>
      <t>OCTUBRE</t>
    </r>
    <r>
      <rPr>
        <sz val="9"/>
        <rFont val="Calibri"/>
        <family val="2"/>
        <scheme val="minor"/>
      </rPr>
      <t xml:space="preserve">: SE REALIZÓ LA ASIGNACIÓN DE 24 SUBSIDIOS DISTRITALES PARA ADQUISICIÓN DE VIVIENDA NUEVA EN LOS PROYECTOS HABITACIONALES DE: VILLA FUERTE, LUNA DEL MAR, REFUGIO VALLE VERDE, MENTHA, CERROS DE AVELLANEDA, MENTHA, SIEMBRA Y CIUDADELA VILLA DEL BOSQUE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NOVIEMBRE</t>
    </r>
    <r>
      <rPr>
        <sz val="9"/>
        <rFont val="Calibri"/>
        <family val="2"/>
        <scheme val="minor"/>
      </rPr>
      <t>:  SE REALIZÓ LA ASIGNACIÓN DE 33 SUBSIDIOS DISTRITALES PARA ADQUISICIÓN DE VIVIENDA NUEVA EN LOS PROYECTOS HABITACIONALES DE: VILLA FUERTE, SIEMBRA, LUNA DEL MAR, CAMINITO 72 Y ARBOLEDA DE SAN ANTONIO (PROYECTOS PRIVADOS ) Y PARA ADQUISICIÓN DE VIVIENDA USADA, A POBLACIÓN DEMANDA LIBRE EN EL MARCO DE LOS CONVENIOS DE ASOCIACIÓN 394 Y 395 DE 2016 CON LAS CAJAS DE COMPENSACIÓN FAMILIAR COMFAMA Y COMFENALCO ANTIOQUIA Y POBLACIÓN SUJETO DE REASENTAMIENTO POR OBRAS DE INTERÉS GENERAL, RESPECTIVAMENTE, DE CONFORMIDAD CON EL ARCHIVO ADJUNTO, LOS CUALES CUMPLIERON CON LOS REQUISITOS ESTABLECIDOS EN EL DECRETO DISTRITAL 1053 DE 2020 PARA SER BENEFICIARIOS DEL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</si>
  <si>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 </t>
    </r>
    <r>
      <rPr>
        <b/>
        <sz val="9"/>
        <rFont val="Calibri"/>
        <family val="2"/>
        <scheme val="minor"/>
      </rPr>
      <t>FEBRERO:</t>
    </r>
    <r>
      <rPr>
        <sz val="9"/>
        <rFont val="Calibri"/>
        <family val="2"/>
        <scheme val="minor"/>
      </rPr>
      <t xml:space="preserve"> DURANTE LE MES DE FEBRERO FUERON REPORTADOS 1423 ASIGNACION DE SUBSIDIOS PARA MEJORAMIENTO DE VIVIENDA A POBLACIÓN GENERAL.</t>
    </r>
    <r>
      <rPr>
        <b/>
        <sz val="9"/>
        <rFont val="Calibri"/>
        <family val="2"/>
        <scheme val="minor"/>
      </rPr>
      <t xml:space="preserve"> 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 </t>
    </r>
    <r>
      <rPr>
        <b/>
        <sz val="9"/>
        <rFont val="Calibri"/>
        <family val="2"/>
        <scheme val="minor"/>
      </rPr>
      <t>AGOSTO:</t>
    </r>
    <r>
      <rPr>
        <sz val="9"/>
        <rFont val="Calibri"/>
        <family val="2"/>
        <scheme val="minor"/>
      </rPr>
      <t xml:space="preserve"> DURANTE EL MES DE AGOSTO FUERON ASIGNADOS 147 SMV CORRESPONDIENTE A LA INVITACIÓN 6 - 2020, PRESUPUESTO POAI DE LA RESOLUCIÓN 602-2023, OPERADOR SERPROAN.</t>
    </r>
    <r>
      <rPr>
        <b/>
        <sz val="9"/>
        <rFont val="Calibri"/>
        <family val="2"/>
        <scheme val="minor"/>
      </rPr>
      <t xml:space="preserve"> SEPTIEMBRE:</t>
    </r>
    <r>
      <rPr>
        <sz val="9"/>
        <rFont val="Calibri"/>
        <family val="2"/>
        <scheme val="minor"/>
      </rPr>
      <t xml:space="preserve"> DURANTE EL MES NO FUERON ASIGNADOS SUBSIDIOS DISTRITALES PARA MEJORAMIENTO DE VIVIENDA, YA QUE SE TRABAJA EN DIAGNÓSTICOS PARA SUBSIDIOS RURALES, SIENDO LO ÚNICO QUE FALTA POR ASIGNAR DE RECURSOS POAI 2023. </t>
    </r>
    <r>
      <rPr>
        <b/>
        <sz val="9"/>
        <rFont val="Calibri"/>
        <family val="2"/>
        <scheme val="minor"/>
      </rPr>
      <t xml:space="preserve">OCTUBRE: </t>
    </r>
    <r>
      <rPr>
        <sz val="9"/>
        <rFont val="Calibri"/>
        <family val="2"/>
        <scheme val="minor"/>
      </rPr>
      <t xml:space="preserve">DURANTE EL MES DE OCTUBRE FUERON ASIGNADOS 116 SDMV, RESOLUCIONES 870-2023 Y 872-2023, INVITACIONES 6 Y 7 DE 2020, PRESUPUESTO POAI, OPERADORES CORALES Y SERPROAN. </t>
    </r>
    <r>
      <rPr>
        <b/>
        <sz val="9"/>
        <rFont val="Calibri"/>
        <family val="2"/>
        <scheme val="minor"/>
      </rPr>
      <t>NOVIEMBRE:</t>
    </r>
    <r>
      <rPr>
        <sz val="9"/>
        <rFont val="Calibri"/>
        <family val="2"/>
        <scheme val="minor"/>
      </rPr>
      <t xml:space="preserve"> SE RECIBIERON LAS SIGUIENTES RESOLUCIONES: POAI 2023: CORALES: RES 94 SE REPORTAN 14 EJECUCIONES. SERPROAN: RES 42 SE REPORTAN 2 EJECUCIONES, RES 91 SE REPORTAN 75 EJECUCIONES, RES 602 SE REPORTAN 18 EJECUCIONES. COSEICO: RES 93 SE REPORTAN 89 EJECUCIONES. PP 2023: SERPROAN: RES 262 SE REPORTAN 13 EJECUCIONES, RES 263 SE REPORTAN 12 EJECUCIONES, RES 265 SE REPORTAN 2 EJECUCIONES. CORALES: RES 266 SE REPORTAN 3 EJECUCIONES, RES 267 SE REPORTA 2 EJECUCIONES. POAI 2023: SE REPORTAN 198 EJECUCIONES PP 2023: SE REPORTAN 32 EJECUCIONES, PARA UN TOTAL DE 230 EJECUCIONES.</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</si>
  <si>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FEBRERO: </t>
    </r>
    <r>
      <rPr>
        <sz val="9"/>
        <rFont val="Calibri"/>
        <family val="2"/>
        <scheme val="minor"/>
      </rPr>
      <t>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r>
      <rPr>
        <b/>
        <sz val="9"/>
        <rFont val="Calibri"/>
        <family val="2"/>
        <scheme val="minor"/>
      </rPr>
      <t xml:space="preserve"> MARZO:</t>
    </r>
    <r>
      <rPr>
        <sz val="9"/>
        <rFont val="Calibri"/>
        <family val="2"/>
        <scheme val="minor"/>
      </rPr>
      <t xml:space="preserve">PARA EL MES DE MARZO, NO SE REALIZÓ ASIGNACIÓN DE SUBSIDIOS DISTRITAL DEL INDICADOR SUBSIDIOS PARA MEJORAMIENTO DE VIVIENDA ASIGNADOS EN LOS CORREGIMIENTOS, DEBIDO A QUE NO FUERON ASIGNADOS RECURSOS. </t>
    </r>
    <r>
      <rPr>
        <b/>
        <sz val="9"/>
        <rFont val="Calibri"/>
        <family val="2"/>
        <scheme val="minor"/>
      </rPr>
      <t>ABRIL:</t>
    </r>
    <r>
      <rPr>
        <sz val="9"/>
        <rFont val="Calibri"/>
        <family val="2"/>
        <scheme val="minor"/>
      </rPr>
      <t xml:space="preserve"> PARA EL MES DE ABRIL, NO SE REALIZÓ ASIGNACIÓN DE SUBSIDIOS DISTRITAL, YA QUE SE TRABAJA EN ESTOS DIAGNÓSTICOS RURALES QUE ES LO ÚNICO QUE FALTA POR ASIGNAR DE RECURSOS POAI 2023. </t>
    </r>
    <r>
      <rPr>
        <b/>
        <sz val="9"/>
        <rFont val="Calibri"/>
        <family val="2"/>
        <scheme val="minor"/>
      </rPr>
      <t>MAYO</t>
    </r>
    <r>
      <rPr>
        <sz val="9"/>
        <rFont val="Calibri"/>
        <family val="2"/>
        <scheme val="minor"/>
      </rPr>
      <t>: PARA EL MES DE MAYO, NO SE REALIZÓ ASIGNACIÓN DE SUBSIDIOS DISTRITAL, YA QUE SE TRABAJA EN ESTOS DIAGNÓSTICOS RURALES QUE ES LO ÚNICO QUE FALTA POR ASIGNAR DE RECURSOS POAI 2023.</t>
    </r>
    <r>
      <rPr>
        <b/>
        <sz val="9"/>
        <rFont val="Calibri"/>
        <family val="2"/>
        <scheme val="minor"/>
      </rPr>
      <t xml:space="preserve"> 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 xml:space="preserve">SEPTIEMBRE: </t>
    </r>
    <r>
      <rPr>
        <sz val="9"/>
        <rFont val="Calibri"/>
        <family val="2"/>
        <scheme val="minor"/>
      </rPr>
      <t xml:space="preserve">FUERON REPORTADOS 63 ASIGNACIONES DE SUBSIDIO DISTRITAL EN LA MODALIDAD MEJORAMIENTO DE VIVIENDA ASIGNADOS EN LOS CORREGIMIENTOS, MEDIANTE LA RES. 755 DE 2023. </t>
    </r>
    <r>
      <rPr>
        <b/>
        <sz val="9"/>
        <rFont val="Calibri"/>
        <family val="2"/>
        <scheme val="minor"/>
      </rPr>
      <t xml:space="preserve">OCTUBRE: </t>
    </r>
    <r>
      <rPr>
        <sz val="9"/>
        <rFont val="Calibri"/>
        <family val="2"/>
        <scheme val="minor"/>
      </rPr>
      <t xml:space="preserve">DURANTE EL MES DE OCTUBRE FUERON REPORTADOS 46 SMVC, PERTENECIENTES A LA INVITACIÓN 5 Y 6 DE 2020, RESOLUCIONES 871 Y 872 DE 2023, PRESUPUESTO POAI, OPERADOR SERPROAN. </t>
    </r>
    <r>
      <rPr>
        <b/>
        <sz val="9"/>
        <rFont val="Calibri"/>
        <family val="2"/>
        <scheme val="minor"/>
      </rPr>
      <t>NOVIEMBRE</t>
    </r>
    <r>
      <rPr>
        <sz val="9"/>
        <rFont val="Calibri"/>
        <family val="2"/>
        <scheme val="minor"/>
      </rPr>
      <t>: NO SE REALIZÓ ASIGNACIÓN DE SUBSIDIOS DISTRITAL.</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</si>
  <si>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FEBRERO: </t>
    </r>
    <r>
      <rPr>
        <sz val="9"/>
        <rFont val="Calibri"/>
        <family val="2"/>
        <scheme val="minor"/>
      </rPr>
      <t xml:space="preserve">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 xml:space="preserve">EN EL MES DE ABRIL, NO FUERON ASIGNADOS SUBSIDIOS DISTRITALES SIN BARRERAS, YA QUE SE TRABAJA EN DIAGNÓSTICOS PARA SUBSIDIOS RURALES, SIENDO LO ÚNICO QUE FALTA POR ASIGNAR DE RECURSOS POAI 2023. </t>
    </r>
    <r>
      <rPr>
        <b/>
        <sz val="9"/>
        <rFont val="Calibri"/>
        <family val="2"/>
        <scheme val="minor"/>
      </rPr>
      <t xml:space="preserve">MAYO: </t>
    </r>
    <r>
      <rPr>
        <sz val="9"/>
        <rFont val="Calibri"/>
        <family val="2"/>
        <scheme val="minor"/>
      </rPr>
      <t xml:space="preserve">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 xml:space="preserve">JULIO: </t>
    </r>
    <r>
      <rPr>
        <sz val="9"/>
        <rFont val="Calibri"/>
        <family val="2"/>
        <scheme val="minor"/>
      </rPr>
      <t xml:space="preserve">EN EL MES DE JULIO, NO FUERON ASIGNADOS SUBSIDIOS DISTRITALES SIN BARRERAS,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SIN BARRERAS, YA QUE SE TRABAJA EN DIAGNÓSTICOS PARA SUBSIDIOS RURALES, SIENDO LO ÚNICO QUE FALTA POR ASIGNAR DE RECURSOS POAI 2023. </t>
    </r>
    <r>
      <rPr>
        <b/>
        <sz val="9"/>
        <rFont val="Calibri"/>
        <family val="2"/>
        <scheme val="minor"/>
      </rPr>
      <t>OCTUBRE</t>
    </r>
    <r>
      <rPr>
        <sz val="9"/>
        <rFont val="Calibri"/>
        <family val="2"/>
        <scheme val="minor"/>
      </rPr>
      <t xml:space="preserve">: DURANTE EL MES DE OCTUBRE FUERON REPORTADOS 72 SDMVSB (SUBSIDIO DISTRITAL MEJORAMIENTO VIVIENDA SIN BARRERAS), INVITACIÓN 5- 2020, PRESUPUESTO POAI 2023, OPERADOR SERPOAN, RESOLUCIÓN 871-2023. </t>
    </r>
    <r>
      <rPr>
        <b/>
        <sz val="9"/>
        <rFont val="Calibri"/>
        <family val="2"/>
        <scheme val="minor"/>
      </rPr>
      <t>NOVIEMBRE</t>
    </r>
    <r>
      <rPr>
        <sz val="9"/>
        <rFont val="Calibri"/>
        <family val="2"/>
        <scheme val="minor"/>
      </rPr>
      <t>: DURANTE ESTE MESNO FUERON ASIGNADOS SUBSIDIOS DISTRITALES MODALIDAD FAMILIAS CON ALGÚN MIEMBRO DEL HOGAR DISCAPACITADO Y/O CON MOVILIDAD REDUCIDA.</t>
    </r>
  </si>
  <si>
    <r>
      <rPr>
        <b/>
        <sz val="9"/>
        <rFont val="Calibri"/>
        <family val="2"/>
        <scheme val="minor"/>
      </rPr>
      <t>ENERO</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FEBRERO: </t>
    </r>
    <r>
      <rPr>
        <sz val="9"/>
        <rFont val="Calibri"/>
        <family val="2"/>
        <scheme val="minor"/>
      </rPr>
      <t xml:space="preserve">PARA EL MES DE FEBRERO FUERON ASIGNADOS 71 SUBSIDIOS PARA MEJORAMIENTO DE VIVIENDA PARA FAMILIAS CON INTEGRANTES JÓVENES CON HASTA 28 AÑOS Y 364 DÍAS DE EDAD. </t>
    </r>
    <r>
      <rPr>
        <b/>
        <sz val="9"/>
        <rFont val="Calibri"/>
        <family val="2"/>
        <scheme val="minor"/>
      </rPr>
      <t>MARZO:</t>
    </r>
    <r>
      <rPr>
        <sz val="9"/>
        <rFont val="Calibri"/>
        <family val="2"/>
        <scheme val="minor"/>
      </rPr>
      <t xml:space="preserve"> NO SE REALIZÓ ASIGNACIÓN DE SUBSIDIOS DISTRITAL, POR LO TANTO, NO HAY REPORTE DEL INDICADOR: NÚMERO DE SUBSIDIOS PARA MEJORAMIENTO DE VIVIENDA ASIGNADOS PARA FAMILIAS CON INTEGRANTES JÓVENES CON HASTA 28 AÑOS Y 364 DÍAS DE EDAD, YA QUE NO FUERON DESTINADOS RECURSOS.</t>
    </r>
    <r>
      <rPr>
        <b/>
        <sz val="9"/>
        <rFont val="Calibri"/>
        <family val="2"/>
        <scheme val="minor"/>
      </rPr>
      <t xml:space="preserve"> ABRIL</t>
    </r>
    <r>
      <rPr>
        <sz val="9"/>
        <rFont val="Calibri"/>
        <family val="2"/>
        <scheme val="minor"/>
      </rPr>
      <t>: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 JÓVENES, YA QUE SE TRABAJA EN DIAGNÓSTICOS PARA SUBSIDIOS RURALES, SIENDO LO ÚNICO QUE FALTA POR ASIGNAR DE RECURSOS POAI 2023.</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 xml:space="preserve">AGOSTO: </t>
    </r>
    <r>
      <rPr>
        <sz val="9"/>
        <rFont val="Calibri"/>
        <family val="2"/>
        <scheme val="minor"/>
      </rPr>
      <t xml:space="preserve">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EN EL MES NO FUERON ASIGNADOS SUBSIDIOS DISTRITALES - JÓVENES, YA QUE SE TRABAJA EN DIAGNÓSTICOS PARA SUBSIDIOS RURALES, SIENDO LO ÚNICO QUE FALTA POR ASIGNAR DE RECURSOS POAI 2023. </t>
    </r>
    <r>
      <rPr>
        <b/>
        <sz val="9"/>
        <rFont val="Calibri"/>
        <family val="2"/>
        <scheme val="minor"/>
      </rPr>
      <t>OCTUBRE</t>
    </r>
    <r>
      <rPr>
        <sz val="9"/>
        <rFont val="Calibri"/>
        <family val="2"/>
        <scheme val="minor"/>
      </rPr>
      <t xml:space="preserve">: EN EL MES DE OCTUBRE, NO FUERON ASIGNADOS SUBSIDIOS DISTRITALES - JÓVENES, YA QUE SE TRABAJA EN DIAGNÓSTICOS PARA SUBSIDIOS RURALES, SIENDO LO ÚNICO QUE FALTA POR ASIGNAR DE RECURSOS POAI 2023. </t>
    </r>
    <r>
      <rPr>
        <b/>
        <sz val="9"/>
        <rFont val="Calibri"/>
        <family val="2"/>
        <scheme val="minor"/>
      </rPr>
      <t>NOVIEMBRE</t>
    </r>
    <r>
      <rPr>
        <sz val="9"/>
        <rFont val="Calibri"/>
        <family val="2"/>
        <scheme val="minor"/>
      </rPr>
      <t>: DURANTE LE MES DE NOVIEMBRE NO FUERON ASIGANDOS SUBSIDIOS PARA MEJORAMIENTO DE VIVIENDA PARA FAMILIAS CON INTEGRANTES JÓVENES CON HASTA 28 AÑOS Y 364 DÍAS DE EDAD.</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</si>
  <si>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r>
      <rPr>
        <b/>
        <sz val="9"/>
        <rFont val="Calibri"/>
        <family val="2"/>
        <scheme val="minor"/>
      </rPr>
      <t xml:space="preserve"> FEBRERO</t>
    </r>
    <r>
      <rPr>
        <sz val="9"/>
        <rFont val="Calibri"/>
        <family val="2"/>
        <scheme val="minor"/>
      </rPr>
      <t xml:space="preserve">: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  </t>
    </r>
    <r>
      <rPr>
        <b/>
        <sz val="9"/>
        <rFont val="Calibri"/>
        <family val="2"/>
        <scheme val="minor"/>
      </rPr>
      <t xml:space="preserve">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t>
    </r>
    <r>
      <rPr>
        <sz val="9"/>
        <rFont val="Calibri"/>
        <family val="2"/>
        <scheme val="minor"/>
      </rPr>
      <t xml:space="preserve">PARA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 MAYO: 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JUNIO:</t>
    </r>
    <r>
      <rPr>
        <sz val="9"/>
        <rFont val="Calibri"/>
        <family val="2"/>
        <scheme val="minor"/>
      </rPr>
      <t xml:space="preserve"> 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JULIO:</t>
    </r>
    <r>
      <rPr>
        <sz val="9"/>
        <rFont val="Calibri"/>
        <family val="2"/>
        <scheme val="minor"/>
      </rPr>
      <t xml:space="preserve">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 </t>
    </r>
    <r>
      <rPr>
        <b/>
        <sz val="9"/>
        <rFont val="Calibri"/>
        <family val="2"/>
        <scheme val="minor"/>
      </rPr>
      <t>OCTUBRE:</t>
    </r>
    <r>
      <rPr>
        <sz val="9"/>
        <rFont val="Calibri"/>
        <family val="2"/>
        <scheme val="minor"/>
      </rPr>
      <t xml:space="preserve"> PARA ESTE MES DE OCTUBRE REPORTAMOS UN TOTAL DE 40 UNIDADES PREDIALES CEDIDAS Y REGISTRADAS EFECTIVAMENTE A LOS BENEFICIARIOS DEL PROGRAMA DE TITULACIÓN DE BIENES FISCALES URBANOS CORRESPONDIENTES A 24 RESOLUCIONES, DICHA INFORMACIÓN SE ENCUENTRA CONSOLIDADA EN EL FORMATO DE GEORREFERENCIACIÓN QUE SE ADJUNTA EN ESTE REGISTRO. </t>
    </r>
    <r>
      <rPr>
        <b/>
        <sz val="9"/>
        <rFont val="Calibri"/>
        <family val="2"/>
        <scheme val="minor"/>
      </rPr>
      <t>NOVIEMBRE</t>
    </r>
    <r>
      <rPr>
        <sz val="9"/>
        <rFont val="Calibri"/>
        <family val="2"/>
        <scheme val="minor"/>
      </rPr>
      <t>: PARA ESTE MES REPORTAMOS UN TOTAL DE 20 UNIDADES PREDIALES CEDIDAS Y REGISTRADAS EFECTIVAMENTE A LOS BENEFICIARIOS DEL PROGRAMA DE TITULACIÓN DE BIENES FISCALES URBANOS CORRESPONDIENTES A 6 RESOLUCIONES, DICHA INFORMACIÓN SE ENCUENTRA CONSOLIDADA EN EL FORMATO DE GEORREFERENCIACIÓN QUE SE ADJUNTA EN ESTE REGISTRO</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</si>
  <si>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 xml:space="preserve">FEBRERO: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MARZO: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 xml:space="preserve">ABRIL: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t>
    </r>
    <r>
      <rPr>
        <b/>
        <sz val="9"/>
        <rFont val="Calibri"/>
        <family val="2"/>
        <scheme val="minor"/>
      </rPr>
      <t>MAYO:</t>
    </r>
    <r>
      <rPr>
        <sz val="9"/>
        <rFont val="Calibri"/>
        <family val="2"/>
        <scheme val="minor"/>
      </rPr>
      <t xml:space="preserve">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ESTA GESTIONANDO Y SELECCIONANDO LOS POLÍGONOS PARA INTERVENIR CON MEJORAMIENTOS ESTRUCTURALES. </t>
    </r>
    <r>
      <rPr>
        <b/>
        <sz val="9"/>
        <rFont val="Calibri"/>
        <family val="2"/>
        <scheme val="minor"/>
      </rPr>
      <t xml:space="preserve">AGOSTO: </t>
    </r>
    <r>
      <rPr>
        <sz val="9"/>
        <rFont val="Calibri"/>
        <family val="2"/>
        <scheme val="minor"/>
      </rPr>
      <t xml:space="preserve">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 </t>
    </r>
    <r>
      <rPr>
        <b/>
        <sz val="9"/>
        <rFont val="Calibri"/>
        <family val="2"/>
        <scheme val="minor"/>
      </rPr>
      <t>OCTUBRE:</t>
    </r>
    <r>
      <rPr>
        <sz val="9"/>
        <rFont val="Calibri"/>
        <family val="2"/>
        <scheme val="minor"/>
      </rPr>
      <t xml:space="preserve"> SI BIEN, SE ESTABA CONTEMPLANDO Y REALIZANDO ACTIVIDADES PARA DEFINIR LA PERTINENCIA DE LIQUIDAR EL CONTRATO INTERADMINISTRATIVO, DESPUÉS DE VARIAS GESTIONES ENTRE ISVIMED Y LA EDU, EN REUNIÓN REALIZADA EL 18 DE SEPTIEMBRE DE 2023 EN LAS INSTALACIONES DE LA EDU, LAS PARTES DECIDIERON CONTINUAR CON LA EJECUCIÓN DEL CONTRATO, E INICIAR LAS GESTIONES PARA EL REINICIO DEL CONTRATO, EL CUAL, SE ENCUENTRA SUSPENDIDO DESDE EL 5 DE MAYO DE 2022. A SU VEZ, EN CORREO ELECTRÓNICO DEL 23 DE OCTUBRE DE 2023, LA EDU INFORMA QUE SE ENCUENTRA AVANZANDO EN EL PROCESO DE SELECCIÓN PARA LA ADJUDICACIÓN DE LOS CONTRATOS DE OBRA E INTERVENTORÍA, POR LO QUE A TRAVÉS DE OFICIO CON RADICADO S7426 DEL 30 DE OCTUBRE DE 2023, EL ISVIMED REQUIERE A LA EDU, LA REMISIÓN DE LA SOLICITUD DEL REINICIO DEL CONTRATO PARA DAR INICIO A LAS ACTIVIDADES ADMINISTRATIVAS QUE PERMITAN REANUDAR EN DEBIDA FORMA EL CONTRATO Y SE PUEDA EJECUTAR EL OBJETO DEL MISMO. SOPORTE: OFICIO CON RADICADO ISVIMED S7426 DEL 30/10/2023, CORREO ELECTRÓNICO DE LA EDU DEL 23/10/2023 </t>
    </r>
    <r>
      <rPr>
        <b/>
        <sz val="9"/>
        <rFont val="Calibri"/>
        <family val="2"/>
        <scheme val="minor"/>
      </rPr>
      <t>NOVIEMBRE:</t>
    </r>
    <r>
      <rPr>
        <sz val="9"/>
        <rFont val="Calibri"/>
        <family val="2"/>
        <scheme val="minor"/>
      </rPr>
      <t xml:space="preserve"> EL ISVIMED ENVÍO COMUNICACIÓN CON RADICADO S8061 DEL 23 DE NOVIEMBRE DE 2023, EN EL QUE SE REITERA A LA EDU EL OFICIO CON RADICADO S7426 DEL 30 DE OCTUBRE DE 2023, SOLICITUD DE INFORMACIÓN Y COORDINACIÓN PARA EL REINICIO DEL CONTRATO INTERADMINISTRATIVO 570. SIN EMBARGO, TODA VEZ QUE LA EDU NO HA DADO RESPUESTA A LOS OFICIOS NI REQUERIMIENTOS DEL INSTITUTO, SE RETOMAN LAS ACTIVIDADES PARA PROCEDER A LA LIQUIDACIÓN DEL CONTRATO</t>
    </r>
  </si>
  <si>
    <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r>
      <rPr>
        <b/>
        <sz val="9"/>
        <rFont val="Calibri"/>
        <family val="2"/>
        <scheme val="minor"/>
      </rPr>
      <t xml:space="preserve"> 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r>
      <rPr>
        <b/>
        <sz val="9"/>
        <rFont val="Calibri"/>
        <family val="2"/>
        <scheme val="minor"/>
      </rPr>
      <t xml:space="preserve"> 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 xml:space="preserve">SE RECIBIERON RESOLUCIONES DE 8 CBML, 17 UNIDADES DE VIVIENDA DE LA CURADURÍA CERO DE LA CURADURÍA SEGUNDA NO SE RECIBIERON RESOLUCIONES PARA ESTE MES. </t>
    </r>
    <r>
      <rPr>
        <b/>
        <sz val="9"/>
        <rFont val="Calibri"/>
        <family val="2"/>
        <scheme val="minor"/>
      </rPr>
      <t>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JUNIO</t>
    </r>
    <r>
      <rPr>
        <sz val="9"/>
        <rFont val="Calibri"/>
        <family val="2"/>
        <scheme val="minor"/>
      </rPr>
      <t xml:space="preserve">:EN EL MES DE JUNIO NO SE OBTUVIERON RESOLUCIONES DE RECONOCIMIENTO EDIFICACIONES, SE RADICARON 49 CBML, 95 UNIDADES DE VIVIENDA EN LA CURADURIA SEGUNDA Y EN LA CURADURIA CERO 9 CBML, 19 UNIDADES DE VIVIENDA, PARA UN TOTAL DE RADICADOS DE 58 CBML, 114 UNIDADES DE VIVIENDA. </t>
    </r>
    <r>
      <rPr>
        <b/>
        <sz val="9"/>
        <rFont val="Calibri"/>
        <family val="2"/>
        <scheme val="minor"/>
      </rPr>
      <t>JULIO:</t>
    </r>
    <r>
      <rPr>
        <sz val="9"/>
        <rFont val="Calibri"/>
        <family val="2"/>
        <scheme val="minor"/>
      </rPr>
      <t xml:space="preserve"> SE RECIBIERON RESOLUCIONES DE 5 CBML, 10 UNIDADES DE VIVIENDA DE LA CURADURÍA CERO Y DE LA CURADURÍA SEGUNDA SE RECIBIERON RESOLUCIONES DE 59 CBML, 127 UNIDADES DE VIVIENDA PARA UN TOTAL DE 64 CBML, 137 UNIDADES DE VIVIENDA. </t>
    </r>
    <r>
      <rPr>
        <b/>
        <sz val="9"/>
        <rFont val="Calibri"/>
        <family val="2"/>
        <scheme val="minor"/>
      </rPr>
      <t xml:space="preserve">AGOSTO: </t>
    </r>
    <r>
      <rPr>
        <sz val="9"/>
        <rFont val="Calibri"/>
        <family val="2"/>
        <scheme val="minor"/>
      </rPr>
      <t xml:space="preserve">EN EL MES DE AGOSTO NO SE OBTUVIERON RESOLUCIONES DE RECONOCIMIENTO EDIFICACIONES, SE RADICARON 50 CBML, 100 UNIDADES DE VIVIENDA EN LA CURADURÍA SEGUNDA Y EN LA CURADURÍA CERO 26 CBML, 50 UNIDADES DE VIVIENDA, PARA UN TOTAL DE RADICADOS DE 76 CBML, 150 UNIDADES DE VIVIENDA. </t>
    </r>
    <r>
      <rPr>
        <b/>
        <sz val="9"/>
        <rFont val="Calibri"/>
        <family val="2"/>
        <scheme val="minor"/>
      </rPr>
      <t>SEPTIEMBRE</t>
    </r>
    <r>
      <rPr>
        <sz val="9"/>
        <rFont val="Calibri"/>
        <family val="2"/>
        <scheme val="minor"/>
      </rPr>
      <t xml:space="preserve">: EN EL MES NO SE OBTUVIERON RESOLUCIONES DE RECONOCIMIENTO EDIFICACIONES, SE RADICARON 74 CBML, 152 UNIDADES DE VIVIENDA EN LA CURADURÍA SEGUNDA Y EN LA CURADURÍA CERO 17 CBML, 36 UNIDADES DE VIVIENDA, PARA UN TOTAL DE RADICADOS DE 91 CBML, 188 UNIDADES DE VIVIENDA. </t>
    </r>
    <r>
      <rPr>
        <b/>
        <sz val="9"/>
        <rFont val="Calibri"/>
        <family val="2"/>
        <scheme val="minor"/>
      </rPr>
      <t xml:space="preserve">OCTUBRE: </t>
    </r>
    <r>
      <rPr>
        <sz val="9"/>
        <rFont val="Calibri"/>
        <family val="2"/>
        <scheme val="minor"/>
      </rPr>
      <t xml:space="preserve">SE RECIBIERON RESOLUCIONES DE 8 CBML, 17 UNIDADES DE VIVIENDA DE LA CURADURIA CERO Y DE LA CURADURIA SEGUNDA NO SE RECIBIERON RESOLUCIONES, IGUALMENTE SE RADICARON 52 CBML, 103 UNIDADES DE VIVIENDA EN LA CURADURIA SEGUNDA Y EN LA CURADURIA CERO 5 CBML, 11 UNIDADES DE VIVIENDA, PARA UN TOTAL DE RADICADOS DE 57 CBML, 114 UNIDADES DE VIVIENDA. </t>
    </r>
    <r>
      <rPr>
        <b/>
        <sz val="9"/>
        <rFont val="Calibri"/>
        <family val="2"/>
        <scheme val="minor"/>
      </rPr>
      <t>NOVIEMBRE</t>
    </r>
    <r>
      <rPr>
        <sz val="9"/>
        <rFont val="Calibri"/>
        <family val="2"/>
        <scheme val="minor"/>
      </rPr>
      <t xml:space="preserve">: • EN EL MES DE  SE RECIBIERON RESOLUCIONES DE 27 CBML, 52 UNIDADES DE VIVIENDA DE LA CURADURIA CERO Y DE LA CURADURIA SEGUNDA SE RECIBIERON RESOLUCIONES DE 30 CBML, 72 UNIDADES DE VIVIENDA, PARA UN TOTAL DE 57 CBML, 124 UNIDADES DE VIVIENDA.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</si>
</sst>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40"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
      <sz val="10"/>
      <name val="Calibri Light"/>
      <family val="1"/>
      <scheme val="major"/>
    </font>
    <font>
      <sz val="10"/>
      <color theme="1"/>
      <name val="Cambria"/>
      <family val="1"/>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76">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4"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5" fillId="12" borderId="1" xfId="2" applyFont="1" applyFill="1" applyBorder="1" applyAlignment="1">
      <alignment horizontal="center" vertical="center"/>
    </xf>
    <xf numFmtId="0" fontId="26"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5" fillId="6" borderId="1" xfId="2" applyFont="1" applyFill="1" applyBorder="1" applyAlignment="1">
      <alignment horizontal="center" vertical="center"/>
    </xf>
    <xf numFmtId="0" fontId="26" fillId="6" borderId="1" xfId="2" applyFont="1" applyFill="1" applyBorder="1" applyAlignment="1">
      <alignment horizontal="center" vertical="center" wrapText="1"/>
    </xf>
    <xf numFmtId="0" fontId="25" fillId="13" borderId="1" xfId="2" applyFont="1" applyFill="1" applyBorder="1" applyAlignment="1">
      <alignment horizontal="center" vertical="center"/>
    </xf>
    <xf numFmtId="0" fontId="26"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8"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9"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1" fillId="2" borderId="0" xfId="0" applyNumberFormat="1" applyFont="1" applyFill="1" applyAlignment="1">
      <alignment wrapText="1"/>
    </xf>
    <xf numFmtId="1" fontId="31" fillId="2" borderId="0" xfId="0" applyNumberFormat="1" applyFont="1" applyFill="1"/>
    <xf numFmtId="0" fontId="18" fillId="2" borderId="1" xfId="0" applyFont="1" applyFill="1" applyBorder="1" applyAlignment="1">
      <alignment vertical="center"/>
    </xf>
    <xf numFmtId="0" fontId="33"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Font="1" applyBorder="1" applyAlignment="1" applyProtection="1">
      <alignment horizontal="center" vertical="center"/>
    </xf>
    <xf numFmtId="49" fontId="5" fillId="0" borderId="0" xfId="0" applyNumberFormat="1" applyFont="1" applyAlignment="1">
      <alignment vertical="center"/>
    </xf>
    <xf numFmtId="0" fontId="27" fillId="0" borderId="0" xfId="0" applyFont="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10" fontId="11" fillId="4" borderId="7" xfId="0" applyNumberFormat="1" applyFont="1" applyFill="1" applyBorder="1" applyAlignment="1" applyProtection="1">
      <alignment horizontal="center" vertical="center" wrapText="1"/>
      <protection locked="0"/>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6"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6"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6"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6" xfId="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6" xfId="1" applyNumberFormat="1" applyFont="1" applyFill="1" applyBorder="1" applyAlignment="1" applyProtection="1">
      <alignment horizontal="center" vertical="center"/>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0" borderId="17" xfId="0" applyFont="1" applyBorder="1" applyAlignment="1">
      <alignment horizontal="center" vertical="center" wrapText="1"/>
    </xf>
    <xf numFmtId="0" fontId="35" fillId="0" borderId="18"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Border="1" applyAlignment="1">
      <alignment horizontal="center" vertical="center"/>
    </xf>
    <xf numFmtId="1" fontId="19" fillId="0" borderId="1" xfId="0" applyNumberFormat="1" applyFont="1" applyBorder="1" applyAlignment="1">
      <alignment horizontal="center" vertical="center"/>
    </xf>
    <xf numFmtId="0" fontId="19" fillId="0" borderId="1" xfId="0" applyFont="1" applyBorder="1" applyAlignment="1">
      <alignment horizontal="center" vertical="center"/>
    </xf>
    <xf numFmtId="49" fontId="9" fillId="3" borderId="19" xfId="0" applyNumberFormat="1" applyFont="1" applyFill="1" applyBorder="1" applyAlignment="1">
      <alignment horizontal="center" vertical="center"/>
    </xf>
    <xf numFmtId="0" fontId="10" fillId="3" borderId="20"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2" fillId="2" borderId="1" xfId="0" applyFont="1" applyFill="1" applyBorder="1" applyAlignment="1">
      <alignment horizontal="justify" vertical="center" wrapText="1"/>
    </xf>
    <xf numFmtId="165" fontId="6" fillId="12" borderId="16" xfId="1" applyNumberFormat="1" applyFont="1" applyFill="1" applyBorder="1" applyAlignment="1" applyProtection="1">
      <alignment horizontal="center" vertical="center"/>
    </xf>
    <xf numFmtId="165" fontId="19"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165" fontId="6" fillId="2" borderId="1" xfId="1" applyNumberFormat="1" applyFont="1" applyFill="1" applyBorder="1" applyAlignment="1" applyProtection="1">
      <alignment horizontal="center" vertical="center"/>
    </xf>
    <xf numFmtId="9" fontId="6" fillId="2" borderId="1" xfId="1" applyFont="1" applyFill="1" applyBorder="1" applyAlignment="1" applyProtection="1">
      <alignment horizontal="center" vertical="center"/>
    </xf>
    <xf numFmtId="10" fontId="20" fillId="15" borderId="13" xfId="1" applyNumberFormat="1" applyFont="1" applyFill="1" applyBorder="1" applyAlignment="1">
      <alignment horizontal="center" vertical="center" wrapText="1"/>
    </xf>
    <xf numFmtId="10" fontId="6" fillId="15" borderId="7" xfId="1" applyNumberFormat="1" applyFont="1" applyFill="1" applyBorder="1" applyAlignment="1">
      <alignment horizontal="center" vertical="center"/>
    </xf>
    <xf numFmtId="49" fontId="1" fillId="2" borderId="0" xfId="0" applyNumberFormat="1" applyFont="1" applyFill="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xf numFmtId="0" fontId="6" fillId="2" borderId="1" xfId="0" applyFont="1" applyFill="1" applyBorder="1" applyAlignment="1">
      <alignment horizontal="center" vertical="center"/>
    </xf>
    <xf numFmtId="0" fontId="32"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3" fillId="0" borderId="1" xfId="0" applyFont="1" applyBorder="1" applyAlignment="1">
      <alignment horizontal="left" vertical="center" wrapText="1"/>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4" fillId="2" borderId="15" xfId="0" applyNumberFormat="1" applyFont="1" applyFill="1" applyBorder="1" applyAlignment="1">
      <alignment horizontal="center" vertical="center"/>
    </xf>
    <xf numFmtId="49" fontId="4" fillId="2" borderId="14"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38" fillId="0" borderId="1" xfId="0" applyFont="1" applyBorder="1" applyAlignment="1">
      <alignment horizontal="justify" vertical="center" wrapText="1"/>
    </xf>
    <xf numFmtId="0" fontId="38" fillId="0" borderId="1" xfId="0" applyFont="1" applyBorder="1" applyAlignment="1">
      <alignment horizontal="left" vertical="center" wrapText="1"/>
    </xf>
    <xf numFmtId="0" fontId="39" fillId="0" borderId="1" xfId="0" applyFont="1" applyBorder="1" applyAlignment="1">
      <alignment horizontal="center" vertical="center" wrapText="1"/>
    </xf>
    <xf numFmtId="0" fontId="18" fillId="0" borderId="1" xfId="0" applyFont="1" applyBorder="1" applyAlignment="1">
      <alignment horizontal="center" vertical="center" wrapText="1"/>
    </xf>
  </cellXfs>
  <cellStyles count="3">
    <cellStyle name="Normal" xfId="0" builtinId="0"/>
    <cellStyle name="Normal_Hoja2" xfId="2" xr:uid="{00000000-0005-0000-0000-000001000000}"/>
    <cellStyle name="Porcentaje" xfId="1" builtinId="5"/>
  </cellStyles>
  <dxfs count="18">
    <dxf>
      <fill>
        <patternFill>
          <bgColor rgb="FF6AF23A"/>
        </patternFill>
      </fill>
    </dxf>
    <dxf>
      <fill>
        <patternFill>
          <bgColor rgb="FFFFFF00"/>
        </patternFill>
      </fill>
    </dxf>
    <dxf>
      <fill>
        <patternFill>
          <bgColor rgb="FFFF00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42"/>
  <sheetViews>
    <sheetView tabSelected="1" zoomScale="70" zoomScaleNormal="70" workbookViewId="0">
      <pane xSplit="4" ySplit="7" topLeftCell="N20" activePane="bottomRight" state="frozen"/>
      <selection pane="topRight" activeCell="E1" sqref="E1"/>
      <selection pane="bottomLeft" activeCell="A8" sqref="A8"/>
      <selection pane="bottomRight" activeCell="N20" sqref="N20"/>
    </sheetView>
  </sheetViews>
  <sheetFormatPr baseColWidth="10" defaultRowHeight="15.5" x14ac:dyDescent="0.35"/>
  <cols>
    <col min="1" max="1" width="20.83203125" customWidth="1"/>
    <col min="2" max="2" width="21.08203125" customWidth="1"/>
    <col min="3" max="3" width="11.58203125" customWidth="1"/>
    <col min="4" max="4" width="35" customWidth="1"/>
    <col min="5" max="5" width="8.5" customWidth="1"/>
    <col min="6" max="6" width="7.33203125" customWidth="1"/>
    <col min="7" max="7" width="9.58203125" customWidth="1"/>
    <col min="8" max="9" width="8.75" customWidth="1"/>
    <col min="10" max="10" width="7.33203125" customWidth="1"/>
    <col min="11" max="13" width="9.08203125" customWidth="1"/>
    <col min="14" max="14" width="7.58203125" customWidth="1"/>
    <col min="15" max="15" width="5.5" customWidth="1"/>
    <col min="16" max="16" width="6" customWidth="1"/>
    <col min="17" max="17" width="5.5" customWidth="1"/>
    <col min="18" max="18" width="4.33203125" customWidth="1"/>
    <col min="19" max="19" width="4.58203125" customWidth="1"/>
    <col min="20" max="20" width="4.5" customWidth="1"/>
    <col min="21" max="22" width="11" customWidth="1"/>
    <col min="23" max="28" width="6.25" customWidth="1"/>
    <col min="29" max="29" width="11" customWidth="1"/>
    <col min="30" max="30" width="15.08203125" customWidth="1"/>
    <col min="31" max="31" width="11" customWidth="1"/>
    <col min="32" max="32" width="18.33203125" customWidth="1"/>
    <col min="33" max="33" width="11" customWidth="1"/>
    <col min="34" max="34" width="16.83203125" customWidth="1"/>
    <col min="35" max="35" width="11" customWidth="1"/>
    <col min="36" max="36" width="94.83203125" customWidth="1"/>
  </cols>
  <sheetData>
    <row r="1" spans="1:36" x14ac:dyDescent="0.35">
      <c r="A1" s="162"/>
      <c r="B1" s="163" t="s">
        <v>0</v>
      </c>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 t="s">
        <v>1</v>
      </c>
    </row>
    <row r="2" spans="1:36" ht="36" customHeight="1" x14ac:dyDescent="0.35">
      <c r="A2" s="162"/>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 t="s">
        <v>2</v>
      </c>
    </row>
    <row r="3" spans="1:36" ht="15" customHeight="1" x14ac:dyDescent="0.35">
      <c r="A3" s="162"/>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 t="s">
        <v>3</v>
      </c>
    </row>
    <row r="4" spans="1:36" ht="27" customHeight="1" x14ac:dyDescent="0.35">
      <c r="A4" s="162"/>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 t="s">
        <v>4</v>
      </c>
    </row>
    <row r="5" spans="1:36" ht="29.15" customHeight="1" thickBot="1" x14ac:dyDescent="0.4">
      <c r="A5" s="2"/>
      <c r="B5" s="3"/>
      <c r="C5" s="3"/>
      <c r="D5" s="3"/>
      <c r="E5" s="4"/>
      <c r="F5" s="3"/>
      <c r="G5" s="3"/>
      <c r="H5" s="3"/>
      <c r="I5" s="3"/>
      <c r="J5" s="3"/>
      <c r="K5" s="5"/>
      <c r="L5" s="5"/>
      <c r="M5" s="5"/>
      <c r="N5" s="66"/>
      <c r="O5" s="5"/>
      <c r="P5" s="5"/>
      <c r="Q5" s="5"/>
      <c r="R5" s="5"/>
      <c r="S5" s="5"/>
      <c r="T5" s="5"/>
      <c r="U5" s="5"/>
      <c r="V5" s="6"/>
      <c r="W5" s="7"/>
      <c r="X5" s="7"/>
      <c r="Y5" s="7"/>
      <c r="Z5" s="7"/>
      <c r="AA5" s="7"/>
      <c r="AB5" s="7"/>
      <c r="AC5" s="7"/>
      <c r="AD5" s="7"/>
      <c r="AE5" s="7"/>
      <c r="AF5" s="5"/>
      <c r="AG5" s="8"/>
      <c r="AH5" s="6"/>
      <c r="AI5" s="9"/>
      <c r="AJ5" s="10"/>
    </row>
    <row r="6" spans="1:36" ht="39.75" customHeight="1" x14ac:dyDescent="0.35">
      <c r="A6" s="13"/>
      <c r="B6" s="14"/>
      <c r="C6" s="15"/>
      <c r="D6" s="15"/>
      <c r="E6" s="15"/>
      <c r="F6" s="16"/>
      <c r="G6" s="16"/>
      <c r="H6" s="16"/>
      <c r="I6" s="16"/>
      <c r="J6" s="16"/>
      <c r="K6" s="118"/>
      <c r="L6" s="16"/>
      <c r="M6" s="122"/>
      <c r="N6" s="165" t="s">
        <v>102</v>
      </c>
      <c r="O6" s="171"/>
      <c r="P6" s="171"/>
      <c r="Q6" s="171"/>
      <c r="R6" s="171"/>
      <c r="S6" s="171"/>
      <c r="T6" s="171"/>
      <c r="U6" s="171"/>
      <c r="V6" s="170"/>
      <c r="W6" s="164" t="s">
        <v>103</v>
      </c>
      <c r="X6" s="164"/>
      <c r="Y6" s="164"/>
      <c r="Z6" s="164"/>
      <c r="AA6" s="164"/>
      <c r="AB6" s="164"/>
      <c r="AC6" s="164"/>
      <c r="AD6" s="165"/>
      <c r="AE6" s="166" t="s">
        <v>5</v>
      </c>
      <c r="AF6" s="167"/>
      <c r="AG6" s="168" t="s">
        <v>6</v>
      </c>
      <c r="AH6" s="169"/>
      <c r="AI6" s="170" t="s">
        <v>7</v>
      </c>
      <c r="AJ6" s="164"/>
    </row>
    <row r="7" spans="1:36" ht="58" customHeight="1" x14ac:dyDescent="0.35">
      <c r="A7" s="17" t="s">
        <v>8</v>
      </c>
      <c r="B7" s="17" t="s">
        <v>9</v>
      </c>
      <c r="C7" s="17" t="s">
        <v>10</v>
      </c>
      <c r="D7" s="17" t="s">
        <v>11</v>
      </c>
      <c r="E7" s="17" t="s">
        <v>12</v>
      </c>
      <c r="F7" s="17" t="s">
        <v>13</v>
      </c>
      <c r="G7" s="17" t="s">
        <v>14</v>
      </c>
      <c r="H7" s="17" t="s">
        <v>95</v>
      </c>
      <c r="I7" s="17" t="s">
        <v>96</v>
      </c>
      <c r="J7" s="17" t="s">
        <v>15</v>
      </c>
      <c r="K7" s="119" t="s">
        <v>93</v>
      </c>
      <c r="L7" s="17" t="s">
        <v>105</v>
      </c>
      <c r="M7" s="123" t="s">
        <v>106</v>
      </c>
      <c r="N7" s="124" t="s">
        <v>104</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2" t="s">
        <v>31</v>
      </c>
      <c r="AE7" s="91" t="s">
        <v>32</v>
      </c>
      <c r="AF7" s="92" t="s">
        <v>33</v>
      </c>
      <c r="AG7" s="91" t="s">
        <v>94</v>
      </c>
      <c r="AH7" s="92" t="s">
        <v>34</v>
      </c>
      <c r="AI7" s="90" t="s">
        <v>35</v>
      </c>
      <c r="AJ7" s="126" t="s">
        <v>36</v>
      </c>
    </row>
    <row r="8" spans="1:36" ht="85" customHeight="1" x14ac:dyDescent="0.35">
      <c r="A8" s="147">
        <v>200402</v>
      </c>
      <c r="B8" s="149" t="s">
        <v>37</v>
      </c>
      <c r="C8" s="21" t="s">
        <v>38</v>
      </c>
      <c r="D8" s="172" t="s">
        <v>39</v>
      </c>
      <c r="E8" s="22" t="s">
        <v>40</v>
      </c>
      <c r="F8" s="111">
        <v>1</v>
      </c>
      <c r="G8" s="79" t="s">
        <v>41</v>
      </c>
      <c r="H8" s="68">
        <v>0.18</v>
      </c>
      <c r="I8" s="68">
        <v>0.18</v>
      </c>
      <c r="J8" s="68">
        <v>0.35</v>
      </c>
      <c r="K8" s="25">
        <v>0.35</v>
      </c>
      <c r="L8" s="120">
        <v>0.24</v>
      </c>
      <c r="M8" s="121">
        <v>0.24</v>
      </c>
      <c r="N8" s="113">
        <v>0.23</v>
      </c>
      <c r="O8" s="23">
        <v>5.0000000000000001E-3</v>
      </c>
      <c r="P8" s="81">
        <v>0.02</v>
      </c>
      <c r="Q8" s="81">
        <v>0.02</v>
      </c>
      <c r="R8" s="133">
        <v>0.02</v>
      </c>
      <c r="S8" s="81">
        <v>0.02</v>
      </c>
      <c r="T8" s="135">
        <v>0.01</v>
      </c>
      <c r="U8" s="102">
        <f>(O8+P8+Q8+R8+S8+T8)</f>
        <v>9.5000000000000001E-2</v>
      </c>
      <c r="V8" s="134">
        <f>(U8/N8)/4</f>
        <v>0.10326086956521739</v>
      </c>
      <c r="W8" s="64">
        <v>0.01</v>
      </c>
      <c r="X8" s="64">
        <v>0.01</v>
      </c>
      <c r="Y8" s="64">
        <v>0.02</v>
      </c>
      <c r="Z8" s="81">
        <v>0.02</v>
      </c>
      <c r="AA8" s="64">
        <v>0.04</v>
      </c>
      <c r="AB8" s="65">
        <v>0.03</v>
      </c>
      <c r="AC8" s="102">
        <f>SUM(W8:AB8)</f>
        <v>0.13</v>
      </c>
      <c r="AD8" s="138">
        <f>AC8/N8</f>
        <v>0.56521739130434778</v>
      </c>
      <c r="AE8" s="132">
        <f>AC8+U8</f>
        <v>0.22500000000000001</v>
      </c>
      <c r="AF8" s="137">
        <f>AE8/N8</f>
        <v>0.97826086956521741</v>
      </c>
      <c r="AG8" s="100">
        <f>(I8+K8+M8+U8+AC8)</f>
        <v>0.995</v>
      </c>
      <c r="AH8" s="98">
        <f>AG8/F8</f>
        <v>0.995</v>
      </c>
      <c r="AI8" s="99" t="s">
        <v>97</v>
      </c>
      <c r="AJ8" s="127" t="s">
        <v>114</v>
      </c>
    </row>
    <row r="9" spans="1:36" ht="48" customHeight="1" x14ac:dyDescent="0.35">
      <c r="A9" s="148"/>
      <c r="B9" s="150"/>
      <c r="C9" s="21" t="s">
        <v>42</v>
      </c>
      <c r="D9" s="172" t="s">
        <v>43</v>
      </c>
      <c r="E9" s="22" t="s">
        <v>40</v>
      </c>
      <c r="F9" s="111">
        <v>1</v>
      </c>
      <c r="G9" s="79" t="s">
        <v>41</v>
      </c>
      <c r="H9" s="68">
        <v>1</v>
      </c>
      <c r="I9" s="68">
        <v>1</v>
      </c>
      <c r="J9" s="68">
        <v>1</v>
      </c>
      <c r="K9" s="25">
        <v>1</v>
      </c>
      <c r="L9" s="68">
        <v>1</v>
      </c>
      <c r="M9" s="25">
        <v>1</v>
      </c>
      <c r="N9" s="113">
        <v>1</v>
      </c>
      <c r="O9" s="23">
        <v>0.02</v>
      </c>
      <c r="P9" s="23">
        <v>0.06</v>
      </c>
      <c r="Q9" s="23">
        <v>0.08</v>
      </c>
      <c r="R9" s="113">
        <v>0.08</v>
      </c>
      <c r="S9" s="23">
        <v>0.08</v>
      </c>
      <c r="T9" s="136">
        <v>0.01</v>
      </c>
      <c r="U9" s="25">
        <f>(O9+P9+Q9+R9+S9+T9)</f>
        <v>0.33</v>
      </c>
      <c r="V9" s="27">
        <f>U9/N9</f>
        <v>0.33</v>
      </c>
      <c r="W9" s="64">
        <v>0.1</v>
      </c>
      <c r="X9" s="64">
        <v>0.1</v>
      </c>
      <c r="Y9" s="64">
        <v>0.1</v>
      </c>
      <c r="Z9" s="23">
        <v>0.1</v>
      </c>
      <c r="AA9" s="65">
        <v>0.1</v>
      </c>
      <c r="AB9" s="65">
        <v>0.1</v>
      </c>
      <c r="AC9" s="25">
        <f t="shared" ref="AC9:AC13" si="0">SUM(W9:AB9)</f>
        <v>0.6</v>
      </c>
      <c r="AD9" s="83">
        <f>AC9/N9</f>
        <v>0.6</v>
      </c>
      <c r="AE9" s="93">
        <f>AC9+U9</f>
        <v>0.92999999999999994</v>
      </c>
      <c r="AF9" s="94">
        <f>AE9/N9</f>
        <v>0.92999999999999994</v>
      </c>
      <c r="AG9" s="100">
        <f>(I9+K9+M9+U9+AC9)/4</f>
        <v>0.98250000000000004</v>
      </c>
      <c r="AH9" s="98">
        <f>+AG9/F9</f>
        <v>0.98250000000000004</v>
      </c>
      <c r="AI9" s="99" t="s">
        <v>97</v>
      </c>
      <c r="AJ9" s="128" t="s">
        <v>115</v>
      </c>
    </row>
    <row r="10" spans="1:36" ht="78" customHeight="1" x14ac:dyDescent="0.35">
      <c r="A10" s="151">
        <v>200403</v>
      </c>
      <c r="B10" s="153" t="s">
        <v>44</v>
      </c>
      <c r="C10" s="21" t="s">
        <v>45</v>
      </c>
      <c r="D10" s="173" t="s">
        <v>46</v>
      </c>
      <c r="E10" s="22" t="s">
        <v>47</v>
      </c>
      <c r="F10" s="112">
        <v>200</v>
      </c>
      <c r="G10" s="79" t="s">
        <v>41</v>
      </c>
      <c r="H10" s="72">
        <v>0</v>
      </c>
      <c r="I10" s="72">
        <v>0</v>
      </c>
      <c r="J10" s="69">
        <v>0</v>
      </c>
      <c r="K10" s="74">
        <v>0</v>
      </c>
      <c r="L10" s="69">
        <v>0</v>
      </c>
      <c r="M10" s="74">
        <v>0</v>
      </c>
      <c r="N10" s="114">
        <v>0</v>
      </c>
      <c r="O10" s="28">
        <v>0</v>
      </c>
      <c r="P10" s="28">
        <v>0</v>
      </c>
      <c r="Q10" s="28">
        <v>0</v>
      </c>
      <c r="R10" s="114">
        <v>0</v>
      </c>
      <c r="S10" s="28">
        <v>0</v>
      </c>
      <c r="T10" s="31">
        <v>0</v>
      </c>
      <c r="U10" s="29">
        <f>O10+P10+Q10+R10+S10</f>
        <v>0</v>
      </c>
      <c r="V10" s="30">
        <v>0</v>
      </c>
      <c r="W10" s="31">
        <v>0</v>
      </c>
      <c r="X10" s="31">
        <v>0</v>
      </c>
      <c r="Y10" s="31">
        <v>0</v>
      </c>
      <c r="Z10" s="31">
        <v>0</v>
      </c>
      <c r="AA10" s="31">
        <v>0</v>
      </c>
      <c r="AB10" s="31">
        <v>0</v>
      </c>
      <c r="AC10" s="74">
        <f t="shared" si="0"/>
        <v>0</v>
      </c>
      <c r="AD10" s="110">
        <v>0</v>
      </c>
      <c r="AE10" s="95">
        <f t="shared" ref="AE10" si="1">AC10+U10</f>
        <v>0</v>
      </c>
      <c r="AF10" s="94">
        <v>0</v>
      </c>
      <c r="AG10" s="103">
        <f t="shared" ref="AG10:AG22" si="2">(I10+K10+M10+U10+AC10)</f>
        <v>0</v>
      </c>
      <c r="AH10" s="101">
        <f>+AG10/F10</f>
        <v>0</v>
      </c>
      <c r="AI10" s="104" t="s">
        <v>98</v>
      </c>
      <c r="AJ10" s="129" t="s">
        <v>116</v>
      </c>
    </row>
    <row r="11" spans="1:36" ht="72" customHeight="1" x14ac:dyDescent="0.35">
      <c r="A11" s="152"/>
      <c r="B11" s="154"/>
      <c r="C11" s="21" t="s">
        <v>48</v>
      </c>
      <c r="D11" s="173" t="s">
        <v>49</v>
      </c>
      <c r="E11" s="22" t="s">
        <v>47</v>
      </c>
      <c r="F11" s="112">
        <v>8000</v>
      </c>
      <c r="G11" s="79" t="s">
        <v>41</v>
      </c>
      <c r="H11" s="72">
        <v>0</v>
      </c>
      <c r="I11" s="72">
        <v>0</v>
      </c>
      <c r="J11" s="69">
        <v>1000</v>
      </c>
      <c r="K11" s="74">
        <v>2483</v>
      </c>
      <c r="L11" s="69">
        <v>3500</v>
      </c>
      <c r="M11" s="74">
        <v>1777</v>
      </c>
      <c r="N11" s="114">
        <v>1777</v>
      </c>
      <c r="O11" s="28">
        <v>0</v>
      </c>
      <c r="P11" s="28">
        <v>0</v>
      </c>
      <c r="Q11" s="28">
        <v>0</v>
      </c>
      <c r="R11" s="114">
        <v>0</v>
      </c>
      <c r="S11" s="28">
        <v>0</v>
      </c>
      <c r="T11" s="31">
        <f>13+531</f>
        <v>544</v>
      </c>
      <c r="U11" s="29">
        <f>O11+P11+Q11+R11+S11+T11</f>
        <v>544</v>
      </c>
      <c r="V11" s="30">
        <f t="shared" ref="V11:V16" si="3">U11/N11</f>
        <v>0.3061339335959482</v>
      </c>
      <c r="W11" s="31">
        <v>0</v>
      </c>
      <c r="X11" s="31">
        <v>0</v>
      </c>
      <c r="Y11" s="76">
        <v>0</v>
      </c>
      <c r="Z11" s="76">
        <v>0</v>
      </c>
      <c r="AA11" s="31">
        <v>0</v>
      </c>
      <c r="AB11" s="31">
        <v>0</v>
      </c>
      <c r="AC11" s="74">
        <f t="shared" si="0"/>
        <v>0</v>
      </c>
      <c r="AD11" s="84">
        <f t="shared" ref="AD11" si="4">AC11/N11</f>
        <v>0</v>
      </c>
      <c r="AE11" s="95">
        <f t="shared" ref="AE11:AE17" si="5">AC11+U11</f>
        <v>544</v>
      </c>
      <c r="AF11" s="94">
        <f t="shared" ref="AF11:AF22" si="6">AE11/N11</f>
        <v>0.3061339335959482</v>
      </c>
      <c r="AG11" s="103">
        <f>(I11+K11+M11+U11+AC11)</f>
        <v>4804</v>
      </c>
      <c r="AH11" s="97">
        <f>AG11/F11</f>
        <v>0.60050000000000003</v>
      </c>
      <c r="AI11" s="105" t="s">
        <v>99</v>
      </c>
      <c r="AJ11" s="129" t="s">
        <v>111</v>
      </c>
    </row>
    <row r="12" spans="1:36" ht="72" customHeight="1" x14ac:dyDescent="0.35">
      <c r="A12" s="152"/>
      <c r="B12" s="154"/>
      <c r="C12" s="21" t="s">
        <v>50</v>
      </c>
      <c r="D12" s="173" t="s">
        <v>51</v>
      </c>
      <c r="E12" s="22" t="s">
        <v>47</v>
      </c>
      <c r="F12" s="112">
        <v>1000</v>
      </c>
      <c r="G12" s="79" t="s">
        <v>41</v>
      </c>
      <c r="H12" s="72">
        <v>0</v>
      </c>
      <c r="I12" s="72">
        <v>0</v>
      </c>
      <c r="J12" s="69">
        <v>162</v>
      </c>
      <c r="K12" s="74">
        <v>97</v>
      </c>
      <c r="L12" s="69">
        <v>468</v>
      </c>
      <c r="M12" s="74">
        <v>50</v>
      </c>
      <c r="N12" s="114">
        <v>419</v>
      </c>
      <c r="O12" s="28">
        <v>3</v>
      </c>
      <c r="P12" s="28">
        <v>39</v>
      </c>
      <c r="Q12" s="28">
        <v>4</v>
      </c>
      <c r="R12" s="114">
        <v>4</v>
      </c>
      <c r="S12" s="28">
        <v>9</v>
      </c>
      <c r="T12" s="31">
        <v>5</v>
      </c>
      <c r="U12" s="29">
        <f>O12+P12+Q12+R12+S12+T12</f>
        <v>64</v>
      </c>
      <c r="V12" s="30">
        <f>U12/N12</f>
        <v>0.15274463007159905</v>
      </c>
      <c r="W12" s="31">
        <v>5</v>
      </c>
      <c r="X12" s="28">
        <v>13</v>
      </c>
      <c r="Y12" s="28">
        <v>4</v>
      </c>
      <c r="Z12" s="28">
        <v>2</v>
      </c>
      <c r="AA12" s="28">
        <v>4</v>
      </c>
      <c r="AB12" s="31">
        <v>8</v>
      </c>
      <c r="AC12" s="74">
        <f t="shared" si="0"/>
        <v>36</v>
      </c>
      <c r="AD12" s="84">
        <f>AC12/N12</f>
        <v>8.5918854415274457E-2</v>
      </c>
      <c r="AE12" s="95">
        <f>AC12+U12</f>
        <v>100</v>
      </c>
      <c r="AF12" s="94">
        <f>AE12/N12</f>
        <v>0.2386634844868735</v>
      </c>
      <c r="AG12" s="103">
        <f t="shared" si="2"/>
        <v>247</v>
      </c>
      <c r="AH12" s="97">
        <f>AG12/F12</f>
        <v>0.247</v>
      </c>
      <c r="AI12" s="104" t="s">
        <v>98</v>
      </c>
      <c r="AJ12" s="129" t="s">
        <v>117</v>
      </c>
    </row>
    <row r="13" spans="1:36" ht="76" customHeight="1" x14ac:dyDescent="0.35">
      <c r="A13" s="152"/>
      <c r="B13" s="155"/>
      <c r="C13" s="175" t="s">
        <v>52</v>
      </c>
      <c r="D13" s="173" t="s">
        <v>53</v>
      </c>
      <c r="E13" s="22" t="s">
        <v>47</v>
      </c>
      <c r="F13" s="112">
        <v>4720</v>
      </c>
      <c r="G13" s="79" t="s">
        <v>41</v>
      </c>
      <c r="H13" s="72">
        <v>940</v>
      </c>
      <c r="I13" s="72">
        <v>260</v>
      </c>
      <c r="J13" s="69">
        <v>379</v>
      </c>
      <c r="K13" s="75">
        <v>423</v>
      </c>
      <c r="L13" s="69">
        <v>1142</v>
      </c>
      <c r="M13" s="74">
        <v>84</v>
      </c>
      <c r="N13" s="114">
        <v>2065</v>
      </c>
      <c r="O13" s="28">
        <v>1</v>
      </c>
      <c r="P13" s="28">
        <v>50</v>
      </c>
      <c r="Q13" s="28">
        <v>5</v>
      </c>
      <c r="R13" s="114">
        <v>3</v>
      </c>
      <c r="S13" s="28">
        <v>53</v>
      </c>
      <c r="T13" s="31">
        <v>14</v>
      </c>
      <c r="U13" s="29">
        <f>O13+P13+Q13+R13+S13+T13</f>
        <v>126</v>
      </c>
      <c r="V13" s="30">
        <f t="shared" si="3"/>
        <v>6.1016949152542375E-2</v>
      </c>
      <c r="W13" s="31">
        <v>22</v>
      </c>
      <c r="X13" s="28">
        <v>24</v>
      </c>
      <c r="Y13" s="76">
        <v>31</v>
      </c>
      <c r="Z13" s="76">
        <v>24</v>
      </c>
      <c r="AA13" s="76">
        <v>33</v>
      </c>
      <c r="AB13" s="31">
        <v>15</v>
      </c>
      <c r="AC13" s="74">
        <f t="shared" si="0"/>
        <v>149</v>
      </c>
      <c r="AD13" s="85">
        <f>AC13/N13</f>
        <v>7.2154963680387416E-2</v>
      </c>
      <c r="AE13" s="95">
        <f>AC13+U13</f>
        <v>275</v>
      </c>
      <c r="AF13" s="94">
        <f t="shared" si="6"/>
        <v>0.13317191283292978</v>
      </c>
      <c r="AG13" s="103">
        <f>(I13+K13+M13+U13+AC13)</f>
        <v>1042</v>
      </c>
      <c r="AH13" s="97">
        <f>AG13/F13</f>
        <v>0.22076271186440677</v>
      </c>
      <c r="AI13" s="106" t="s">
        <v>98</v>
      </c>
      <c r="AJ13" s="128" t="s">
        <v>118</v>
      </c>
    </row>
    <row r="14" spans="1:36" ht="57" customHeight="1" thickBot="1" x14ac:dyDescent="0.4">
      <c r="A14" s="156">
        <v>200404</v>
      </c>
      <c r="B14" s="159" t="s">
        <v>54</v>
      </c>
      <c r="C14" s="174" t="s">
        <v>55</v>
      </c>
      <c r="D14" s="173" t="s">
        <v>56</v>
      </c>
      <c r="E14" s="22" t="s">
        <v>47</v>
      </c>
      <c r="F14" s="80">
        <v>7527</v>
      </c>
      <c r="G14" s="80" t="s">
        <v>41</v>
      </c>
      <c r="H14" s="75">
        <v>1327</v>
      </c>
      <c r="I14" s="109">
        <v>1724</v>
      </c>
      <c r="J14" s="70">
        <v>800</v>
      </c>
      <c r="K14" s="75">
        <v>711</v>
      </c>
      <c r="L14" s="70">
        <v>1267</v>
      </c>
      <c r="M14" s="75">
        <v>1144</v>
      </c>
      <c r="N14" s="115">
        <v>1424</v>
      </c>
      <c r="O14" s="24">
        <v>0</v>
      </c>
      <c r="P14" s="24">
        <v>1423</v>
      </c>
      <c r="Q14" s="24">
        <v>18</v>
      </c>
      <c r="R14" s="24">
        <v>0</v>
      </c>
      <c r="S14" s="28">
        <v>0</v>
      </c>
      <c r="T14" s="31">
        <v>0</v>
      </c>
      <c r="U14" s="33">
        <f>O14+P14+Q14+R14+S14+T14</f>
        <v>1441</v>
      </c>
      <c r="V14" s="77">
        <f t="shared" si="3"/>
        <v>1.011938202247191</v>
      </c>
      <c r="W14" s="34">
        <v>147</v>
      </c>
      <c r="X14" s="34">
        <v>0</v>
      </c>
      <c r="Y14" s="34">
        <v>0</v>
      </c>
      <c r="Z14" s="34">
        <v>116</v>
      </c>
      <c r="AA14" s="34">
        <v>0</v>
      </c>
      <c r="AB14" s="34">
        <v>0</v>
      </c>
      <c r="AC14" s="33">
        <f>SUM(W14:AB14)</f>
        <v>263</v>
      </c>
      <c r="AD14" s="86">
        <f>AC14/N14</f>
        <v>0.18469101123595505</v>
      </c>
      <c r="AE14" s="95">
        <f>AC14+U14</f>
        <v>1704</v>
      </c>
      <c r="AF14" s="94">
        <f t="shared" si="6"/>
        <v>1.196629213483146</v>
      </c>
      <c r="AG14" s="103">
        <f t="shared" si="2"/>
        <v>5283</v>
      </c>
      <c r="AH14" s="96">
        <f>+AG14/F14</f>
        <v>0.70187325627740138</v>
      </c>
      <c r="AI14" s="99" t="s">
        <v>57</v>
      </c>
      <c r="AJ14" s="128" t="s">
        <v>119</v>
      </c>
    </row>
    <row r="15" spans="1:36" ht="66" customHeight="1" x14ac:dyDescent="0.35">
      <c r="A15" s="157"/>
      <c r="B15" s="160"/>
      <c r="C15" s="174" t="s">
        <v>58</v>
      </c>
      <c r="D15" s="173" t="s">
        <v>59</v>
      </c>
      <c r="E15" s="22" t="s">
        <v>47</v>
      </c>
      <c r="F15" s="112">
        <v>300</v>
      </c>
      <c r="G15" s="80" t="s">
        <v>41</v>
      </c>
      <c r="H15" s="75">
        <v>0</v>
      </c>
      <c r="I15" s="109">
        <v>0</v>
      </c>
      <c r="J15" s="69" t="s">
        <v>60</v>
      </c>
      <c r="K15" s="74">
        <v>2</v>
      </c>
      <c r="L15" s="69">
        <v>150</v>
      </c>
      <c r="M15" s="74">
        <v>65</v>
      </c>
      <c r="N15" s="114">
        <v>113</v>
      </c>
      <c r="O15" s="28">
        <v>0</v>
      </c>
      <c r="P15" s="28">
        <v>0</v>
      </c>
      <c r="Q15" s="28">
        <v>0</v>
      </c>
      <c r="R15" s="28">
        <v>0</v>
      </c>
      <c r="S15" s="28">
        <v>0</v>
      </c>
      <c r="T15" s="31">
        <v>0</v>
      </c>
      <c r="U15" s="29">
        <f t="shared" ref="U15:U19" si="7">O15+P15+Q15+R15+S15+T15</f>
        <v>0</v>
      </c>
      <c r="V15" s="78">
        <v>0</v>
      </c>
      <c r="W15" s="28">
        <v>0</v>
      </c>
      <c r="X15" s="28">
        <v>0</v>
      </c>
      <c r="Y15" s="28">
        <v>0</v>
      </c>
      <c r="Z15" s="28">
        <v>46</v>
      </c>
      <c r="AA15" s="28">
        <v>0</v>
      </c>
      <c r="AB15" s="34">
        <v>0</v>
      </c>
      <c r="AC15" s="33">
        <f t="shared" ref="AC15:AC20" si="8">SUM(W15:AB15)</f>
        <v>46</v>
      </c>
      <c r="AD15" s="87">
        <v>0</v>
      </c>
      <c r="AE15" s="95">
        <f t="shared" si="5"/>
        <v>46</v>
      </c>
      <c r="AF15" s="94">
        <f t="shared" si="6"/>
        <v>0.40707964601769914</v>
      </c>
      <c r="AG15" s="103">
        <f t="shared" si="2"/>
        <v>113</v>
      </c>
      <c r="AH15" s="97">
        <f>+AG15/F15</f>
        <v>0.37666666666666665</v>
      </c>
      <c r="AI15" s="99" t="s">
        <v>57</v>
      </c>
      <c r="AJ15" s="127" t="s">
        <v>120</v>
      </c>
    </row>
    <row r="16" spans="1:36" ht="83.15" customHeight="1" x14ac:dyDescent="0.35">
      <c r="A16" s="157"/>
      <c r="B16" s="160"/>
      <c r="C16" s="174" t="s">
        <v>61</v>
      </c>
      <c r="D16" s="173" t="s">
        <v>62</v>
      </c>
      <c r="E16" s="22" t="s">
        <v>47</v>
      </c>
      <c r="F16" s="80">
        <v>1500</v>
      </c>
      <c r="G16" s="80" t="s">
        <v>41</v>
      </c>
      <c r="H16" s="75">
        <v>0</v>
      </c>
      <c r="I16" s="109">
        <v>0</v>
      </c>
      <c r="J16" s="70">
        <v>150</v>
      </c>
      <c r="K16" s="75">
        <v>600</v>
      </c>
      <c r="L16" s="70">
        <v>370</v>
      </c>
      <c r="M16" s="75">
        <v>370</v>
      </c>
      <c r="N16" s="115">
        <v>75</v>
      </c>
      <c r="O16" s="24">
        <v>0</v>
      </c>
      <c r="P16" s="24">
        <v>75</v>
      </c>
      <c r="Q16" s="24">
        <v>0</v>
      </c>
      <c r="R16" s="24">
        <v>0</v>
      </c>
      <c r="S16" s="28">
        <v>0</v>
      </c>
      <c r="T16" s="31">
        <v>0</v>
      </c>
      <c r="U16" s="33">
        <f t="shared" si="7"/>
        <v>75</v>
      </c>
      <c r="V16" s="77">
        <f t="shared" si="3"/>
        <v>1</v>
      </c>
      <c r="W16" s="34">
        <v>0</v>
      </c>
      <c r="X16" s="34">
        <v>0</v>
      </c>
      <c r="Y16" s="34">
        <v>0</v>
      </c>
      <c r="Z16" s="34">
        <v>72</v>
      </c>
      <c r="AA16" s="34">
        <v>0</v>
      </c>
      <c r="AB16" s="34">
        <v>0</v>
      </c>
      <c r="AC16" s="33">
        <f t="shared" si="8"/>
        <v>72</v>
      </c>
      <c r="AD16" s="86">
        <f>AC16/N16</f>
        <v>0.96</v>
      </c>
      <c r="AE16" s="95">
        <f t="shared" si="5"/>
        <v>147</v>
      </c>
      <c r="AF16" s="94">
        <f t="shared" si="6"/>
        <v>1.96</v>
      </c>
      <c r="AG16" s="103">
        <f t="shared" si="2"/>
        <v>1117</v>
      </c>
      <c r="AH16" s="96">
        <f t="shared" ref="AH16:AH22" si="9">AG16/F16</f>
        <v>0.7446666666666667</v>
      </c>
      <c r="AI16" s="99" t="s">
        <v>57</v>
      </c>
      <c r="AJ16" s="127" t="s">
        <v>121</v>
      </c>
    </row>
    <row r="17" spans="1:36" ht="59.15" customHeight="1" x14ac:dyDescent="0.35">
      <c r="A17" s="158"/>
      <c r="B17" s="161"/>
      <c r="C17" s="174" t="s">
        <v>63</v>
      </c>
      <c r="D17" s="173" t="s">
        <v>64</v>
      </c>
      <c r="E17" s="22" t="s">
        <v>47</v>
      </c>
      <c r="F17" s="80">
        <v>1500</v>
      </c>
      <c r="G17" s="80" t="s">
        <v>41</v>
      </c>
      <c r="H17" s="75">
        <v>0</v>
      </c>
      <c r="I17" s="109">
        <v>0</v>
      </c>
      <c r="J17" s="70">
        <v>150</v>
      </c>
      <c r="K17" s="75">
        <v>636</v>
      </c>
      <c r="L17" s="70">
        <v>400</v>
      </c>
      <c r="M17" s="75">
        <v>400</v>
      </c>
      <c r="N17" s="115">
        <v>71</v>
      </c>
      <c r="O17" s="24">
        <v>0</v>
      </c>
      <c r="P17" s="24">
        <v>71</v>
      </c>
      <c r="Q17" s="24">
        <v>0</v>
      </c>
      <c r="R17" s="24">
        <v>0</v>
      </c>
      <c r="S17" s="28">
        <v>0</v>
      </c>
      <c r="T17" s="31">
        <v>0</v>
      </c>
      <c r="U17" s="33">
        <f t="shared" si="7"/>
        <v>71</v>
      </c>
      <c r="V17" s="77">
        <f>U17/N17</f>
        <v>1</v>
      </c>
      <c r="W17" s="34">
        <v>0</v>
      </c>
      <c r="X17" s="34">
        <v>0</v>
      </c>
      <c r="Y17" s="34">
        <v>0</v>
      </c>
      <c r="Z17" s="34">
        <v>0</v>
      </c>
      <c r="AA17" s="34">
        <v>0</v>
      </c>
      <c r="AB17" s="34">
        <v>0</v>
      </c>
      <c r="AC17" s="33">
        <f t="shared" si="8"/>
        <v>0</v>
      </c>
      <c r="AD17" s="86">
        <f t="shared" ref="AD17:AD21" si="10">AC17/N17</f>
        <v>0</v>
      </c>
      <c r="AE17" s="95">
        <f t="shared" si="5"/>
        <v>71</v>
      </c>
      <c r="AF17" s="94">
        <f t="shared" si="6"/>
        <v>1</v>
      </c>
      <c r="AG17" s="103">
        <f>(I17+K17+M17+U17+AC17)</f>
        <v>1107</v>
      </c>
      <c r="AH17" s="96">
        <f t="shared" si="9"/>
        <v>0.73799999999999999</v>
      </c>
      <c r="AI17" s="99" t="s">
        <v>57</v>
      </c>
      <c r="AJ17" s="129" t="s">
        <v>122</v>
      </c>
    </row>
    <row r="18" spans="1:36" ht="65.150000000000006" customHeight="1" thickBot="1" x14ac:dyDescent="0.4">
      <c r="A18" s="35">
        <v>200405</v>
      </c>
      <c r="B18" s="36" t="s">
        <v>65</v>
      </c>
      <c r="C18" s="174" t="s">
        <v>66</v>
      </c>
      <c r="D18" s="173" t="s">
        <v>67</v>
      </c>
      <c r="E18" s="22" t="s">
        <v>47</v>
      </c>
      <c r="F18" s="79">
        <v>3</v>
      </c>
      <c r="G18" s="79" t="s">
        <v>41</v>
      </c>
      <c r="H18" s="72">
        <v>0</v>
      </c>
      <c r="I18" s="72">
        <v>0</v>
      </c>
      <c r="J18" s="71">
        <v>1</v>
      </c>
      <c r="K18" s="72">
        <v>1</v>
      </c>
      <c r="L18" s="71">
        <v>1</v>
      </c>
      <c r="M18" s="72">
        <v>0</v>
      </c>
      <c r="N18" s="116">
        <v>2</v>
      </c>
      <c r="O18" s="24">
        <v>0</v>
      </c>
      <c r="P18" s="24">
        <v>0</v>
      </c>
      <c r="Q18" s="24">
        <v>0</v>
      </c>
      <c r="R18" s="117">
        <v>0</v>
      </c>
      <c r="S18" s="28">
        <v>0</v>
      </c>
      <c r="T18" s="31">
        <v>0</v>
      </c>
      <c r="U18" s="33">
        <f t="shared" si="7"/>
        <v>0</v>
      </c>
      <c r="V18" s="30">
        <f>U18/F18</f>
        <v>0</v>
      </c>
      <c r="W18" s="34">
        <v>0</v>
      </c>
      <c r="X18" s="37">
        <v>0</v>
      </c>
      <c r="Y18" s="37">
        <v>0</v>
      </c>
      <c r="Z18" s="34">
        <v>0</v>
      </c>
      <c r="AA18" s="34">
        <v>0</v>
      </c>
      <c r="AB18" s="37">
        <v>0</v>
      </c>
      <c r="AC18" s="33">
        <f t="shared" si="8"/>
        <v>0</v>
      </c>
      <c r="AD18" s="85">
        <f t="shared" si="10"/>
        <v>0</v>
      </c>
      <c r="AE18" s="95">
        <f t="shared" ref="AE18" si="11">AC18+U18</f>
        <v>0</v>
      </c>
      <c r="AF18" s="94">
        <f t="shared" si="6"/>
        <v>0</v>
      </c>
      <c r="AG18" s="103">
        <f t="shared" si="2"/>
        <v>1</v>
      </c>
      <c r="AH18" s="97">
        <f t="shared" si="9"/>
        <v>0.33333333333333331</v>
      </c>
      <c r="AI18" s="107" t="s">
        <v>100</v>
      </c>
      <c r="AJ18" s="127" t="s">
        <v>124</v>
      </c>
    </row>
    <row r="19" spans="1:36" ht="72" customHeight="1" thickBot="1" x14ac:dyDescent="0.4">
      <c r="A19" s="38">
        <v>200406</v>
      </c>
      <c r="B19" s="39" t="s">
        <v>68</v>
      </c>
      <c r="C19" s="174" t="s">
        <v>69</v>
      </c>
      <c r="D19" s="173" t="s">
        <v>70</v>
      </c>
      <c r="E19" s="22" t="s">
        <v>47</v>
      </c>
      <c r="F19" s="80">
        <v>6400</v>
      </c>
      <c r="G19" s="79" t="s">
        <v>41</v>
      </c>
      <c r="H19" s="72">
        <v>300</v>
      </c>
      <c r="I19" s="72">
        <v>335</v>
      </c>
      <c r="J19" s="72">
        <v>1034</v>
      </c>
      <c r="K19" s="72">
        <v>992</v>
      </c>
      <c r="L19" s="72">
        <v>2100</v>
      </c>
      <c r="M19" s="72">
        <v>950</v>
      </c>
      <c r="N19" s="24">
        <v>1563</v>
      </c>
      <c r="O19" s="24">
        <v>62</v>
      </c>
      <c r="P19" s="24">
        <v>0</v>
      </c>
      <c r="Q19" s="24">
        <v>81</v>
      </c>
      <c r="R19" s="24">
        <v>17</v>
      </c>
      <c r="S19" s="28">
        <v>0</v>
      </c>
      <c r="T19" s="31">
        <v>0</v>
      </c>
      <c r="U19" s="33">
        <f t="shared" si="7"/>
        <v>160</v>
      </c>
      <c r="V19" s="30">
        <f>U19/N19</f>
        <v>0.10236724248240563</v>
      </c>
      <c r="W19" s="37">
        <v>137</v>
      </c>
      <c r="X19" s="37">
        <v>0</v>
      </c>
      <c r="Y19" s="37">
        <v>0</v>
      </c>
      <c r="Z19" s="34">
        <v>17</v>
      </c>
      <c r="AA19" s="34">
        <v>124</v>
      </c>
      <c r="AB19" s="37">
        <v>54</v>
      </c>
      <c r="AC19" s="33">
        <f t="shared" si="8"/>
        <v>332</v>
      </c>
      <c r="AD19" s="85">
        <f t="shared" si="10"/>
        <v>0.21241202815099169</v>
      </c>
      <c r="AE19" s="95">
        <f>AC19+U19</f>
        <v>492</v>
      </c>
      <c r="AF19" s="94">
        <f t="shared" si="6"/>
        <v>0.31477927063339733</v>
      </c>
      <c r="AG19" s="103">
        <f t="shared" si="2"/>
        <v>2769</v>
      </c>
      <c r="AH19" s="97">
        <f t="shared" si="9"/>
        <v>0.43265625000000002</v>
      </c>
      <c r="AI19" s="99" t="s">
        <v>71</v>
      </c>
      <c r="AJ19" s="130" t="s">
        <v>125</v>
      </c>
    </row>
    <row r="20" spans="1:36" ht="54" customHeight="1" x14ac:dyDescent="0.35">
      <c r="A20" s="40">
        <v>200407</v>
      </c>
      <c r="B20" s="41" t="s">
        <v>72</v>
      </c>
      <c r="C20" s="174" t="s">
        <v>73</v>
      </c>
      <c r="D20" s="173" t="s">
        <v>74</v>
      </c>
      <c r="E20" s="22" t="s">
        <v>47</v>
      </c>
      <c r="F20" s="80">
        <v>1030</v>
      </c>
      <c r="G20" s="79" t="s">
        <v>41</v>
      </c>
      <c r="H20" s="72">
        <v>357</v>
      </c>
      <c r="I20" s="72">
        <v>219</v>
      </c>
      <c r="J20" s="73">
        <v>120</v>
      </c>
      <c r="K20" s="72">
        <v>135</v>
      </c>
      <c r="L20" s="73">
        <v>325</v>
      </c>
      <c r="M20" s="72">
        <v>351</v>
      </c>
      <c r="N20" s="117">
        <v>325</v>
      </c>
      <c r="O20" s="24">
        <v>0</v>
      </c>
      <c r="P20" s="24">
        <v>3</v>
      </c>
      <c r="Q20" s="24">
        <v>35</v>
      </c>
      <c r="R20" s="24">
        <v>96</v>
      </c>
      <c r="S20" s="28">
        <v>19</v>
      </c>
      <c r="T20" s="31">
        <v>29</v>
      </c>
      <c r="U20" s="33">
        <f>O20+P20+Q20+R20+S20+T20</f>
        <v>182</v>
      </c>
      <c r="V20" s="26">
        <f>U20/N20</f>
        <v>0.56000000000000005</v>
      </c>
      <c r="W20" s="37">
        <v>7</v>
      </c>
      <c r="X20" s="37">
        <v>15</v>
      </c>
      <c r="Y20" s="37">
        <v>55</v>
      </c>
      <c r="Z20" s="37">
        <v>40</v>
      </c>
      <c r="AA20" s="37">
        <v>20</v>
      </c>
      <c r="AB20" s="37">
        <v>10</v>
      </c>
      <c r="AC20" s="33">
        <f t="shared" si="8"/>
        <v>147</v>
      </c>
      <c r="AD20" s="88">
        <f t="shared" si="10"/>
        <v>0.4523076923076923</v>
      </c>
      <c r="AE20" s="95">
        <f>AC20+U20</f>
        <v>329</v>
      </c>
      <c r="AF20" s="94">
        <f t="shared" si="6"/>
        <v>1.0123076923076924</v>
      </c>
      <c r="AG20" s="103">
        <f t="shared" si="2"/>
        <v>1034</v>
      </c>
      <c r="AH20" s="98">
        <f t="shared" si="9"/>
        <v>1.003883495145631</v>
      </c>
      <c r="AI20" s="108" t="s">
        <v>101</v>
      </c>
      <c r="AJ20" s="130" t="s">
        <v>123</v>
      </c>
    </row>
    <row r="21" spans="1:36" ht="76.150000000000006" customHeight="1" x14ac:dyDescent="0.35">
      <c r="A21" s="140" t="s">
        <v>75</v>
      </c>
      <c r="B21" s="141"/>
      <c r="C21" s="32" t="s">
        <v>76</v>
      </c>
      <c r="D21" s="173" t="s">
        <v>110</v>
      </c>
      <c r="E21" s="22" t="s">
        <v>47</v>
      </c>
      <c r="F21" s="80">
        <v>5720</v>
      </c>
      <c r="G21" s="79" t="s">
        <v>41</v>
      </c>
      <c r="H21" s="72">
        <v>940</v>
      </c>
      <c r="I21" s="72">
        <v>467</v>
      </c>
      <c r="J21" s="73">
        <v>1430</v>
      </c>
      <c r="K21" s="72">
        <v>61</v>
      </c>
      <c r="L21" s="73">
        <v>2300</v>
      </c>
      <c r="M21" s="72">
        <v>466</v>
      </c>
      <c r="N21" s="117">
        <v>1131</v>
      </c>
      <c r="O21" s="24">
        <v>4</v>
      </c>
      <c r="P21" s="24">
        <v>4</v>
      </c>
      <c r="Q21" s="117">
        <v>8</v>
      </c>
      <c r="R21" s="117">
        <v>0</v>
      </c>
      <c r="S21" s="28">
        <v>11</v>
      </c>
      <c r="T21" s="31">
        <v>11</v>
      </c>
      <c r="U21" s="33">
        <f>O21+P21+Q21+R21+S21+T21</f>
        <v>38</v>
      </c>
      <c r="V21" s="30">
        <f>U21/N21</f>
        <v>3.3598585322723251E-2</v>
      </c>
      <c r="W21" s="37">
        <v>12</v>
      </c>
      <c r="X21" s="37">
        <v>0</v>
      </c>
      <c r="Y21" s="37">
        <v>3</v>
      </c>
      <c r="Z21" s="37">
        <v>4</v>
      </c>
      <c r="AA21" s="37">
        <v>1</v>
      </c>
      <c r="AB21" s="37">
        <v>2</v>
      </c>
      <c r="AC21" s="33">
        <f>SUM(W21:AB21)</f>
        <v>22</v>
      </c>
      <c r="AD21" s="84">
        <f t="shared" si="10"/>
        <v>1.9451812555260833E-2</v>
      </c>
      <c r="AE21" s="95">
        <f>AC21+U21</f>
        <v>60</v>
      </c>
      <c r="AF21" s="94">
        <f t="shared" si="6"/>
        <v>5.3050397877984087E-2</v>
      </c>
      <c r="AG21" s="103">
        <f>(I21+K21+M21+U21+AC21)</f>
        <v>1054</v>
      </c>
      <c r="AH21" s="97">
        <f t="shared" si="9"/>
        <v>0.18426573426573425</v>
      </c>
      <c r="AI21" s="99" t="s">
        <v>77</v>
      </c>
      <c r="AJ21" s="131" t="s">
        <v>112</v>
      </c>
    </row>
    <row r="22" spans="1:36" ht="76.150000000000006" customHeight="1" x14ac:dyDescent="0.35">
      <c r="A22" s="140" t="s">
        <v>75</v>
      </c>
      <c r="B22" s="141"/>
      <c r="C22" s="32" t="s">
        <v>78</v>
      </c>
      <c r="D22" s="173" t="s">
        <v>109</v>
      </c>
      <c r="E22" s="22" t="s">
        <v>47</v>
      </c>
      <c r="F22" s="80">
        <v>19527</v>
      </c>
      <c r="G22" s="79" t="s">
        <v>41</v>
      </c>
      <c r="H22" s="72">
        <v>2430</v>
      </c>
      <c r="I22" s="75">
        <v>4953</v>
      </c>
      <c r="J22" s="73">
        <v>3064</v>
      </c>
      <c r="K22" s="72">
        <v>2508</v>
      </c>
      <c r="L22" s="73">
        <v>6629</v>
      </c>
      <c r="M22" s="72">
        <v>6013</v>
      </c>
      <c r="N22" s="117">
        <v>4683</v>
      </c>
      <c r="O22" s="24">
        <v>85</v>
      </c>
      <c r="P22" s="24">
        <v>94</v>
      </c>
      <c r="Q22" s="115">
        <v>1207</v>
      </c>
      <c r="R22" s="117">
        <v>260</v>
      </c>
      <c r="S22" s="28">
        <v>479</v>
      </c>
      <c r="T22" s="31">
        <v>559</v>
      </c>
      <c r="U22" s="33">
        <f>SUM(O22:T22)</f>
        <v>2684</v>
      </c>
      <c r="V22" s="30">
        <f>SUM(J22:T22)/F22</f>
        <v>1.3100322630204333</v>
      </c>
      <c r="W22" s="37">
        <v>695</v>
      </c>
      <c r="X22" s="37">
        <v>637</v>
      </c>
      <c r="Y22" s="37">
        <v>208</v>
      </c>
      <c r="Z22" s="37">
        <v>675</v>
      </c>
      <c r="AA22" s="37">
        <v>230</v>
      </c>
      <c r="AB22" s="37">
        <v>973</v>
      </c>
      <c r="AC22" s="33">
        <f>SUM(W22:AB22)</f>
        <v>3418</v>
      </c>
      <c r="AD22" s="89">
        <f>AC22/N22</f>
        <v>0.72987401238522309</v>
      </c>
      <c r="AE22" s="95">
        <f>AC22+U22</f>
        <v>6102</v>
      </c>
      <c r="AF22" s="94">
        <f t="shared" si="6"/>
        <v>1.3030108904548365</v>
      </c>
      <c r="AG22" s="103">
        <f t="shared" si="2"/>
        <v>19576</v>
      </c>
      <c r="AH22" s="94">
        <f t="shared" si="9"/>
        <v>1.0025093460336969</v>
      </c>
      <c r="AI22" s="99" t="s">
        <v>77</v>
      </c>
      <c r="AJ22" s="125" t="s">
        <v>113</v>
      </c>
    </row>
    <row r="23" spans="1:36" x14ac:dyDescent="0.35">
      <c r="A23" s="42"/>
      <c r="B23" s="42"/>
      <c r="C23" s="43"/>
      <c r="D23" s="12"/>
      <c r="E23" s="12"/>
      <c r="F23" s="3"/>
      <c r="G23" s="3"/>
      <c r="H23" s="3"/>
      <c r="I23" s="3"/>
      <c r="J23" s="3"/>
      <c r="K23" s="3"/>
      <c r="L23" s="3"/>
      <c r="M23" s="3"/>
      <c r="N23" s="67"/>
      <c r="O23" s="3"/>
      <c r="P23" s="3"/>
      <c r="Q23" s="3"/>
      <c r="R23" s="3"/>
      <c r="S23" s="3"/>
      <c r="T23" s="3"/>
      <c r="U23" s="3"/>
      <c r="V23" s="44"/>
      <c r="W23" s="44"/>
      <c r="X23" s="44"/>
      <c r="Y23" s="44"/>
      <c r="Z23" s="44"/>
      <c r="AA23" s="44"/>
      <c r="AB23" s="44"/>
      <c r="AC23" s="44"/>
      <c r="AD23" s="44"/>
      <c r="AE23" s="44"/>
      <c r="AF23" s="44"/>
      <c r="AG23" s="3"/>
      <c r="AH23" s="44"/>
      <c r="AI23" s="45"/>
      <c r="AJ23" s="46"/>
    </row>
    <row r="24" spans="1:36" x14ac:dyDescent="0.35">
      <c r="A24" s="42"/>
      <c r="B24" s="42"/>
      <c r="C24" s="43"/>
      <c r="D24" s="12"/>
      <c r="E24" s="12"/>
      <c r="F24" s="3"/>
      <c r="G24" s="3"/>
      <c r="H24" s="3"/>
      <c r="I24" s="3"/>
      <c r="J24" s="3"/>
      <c r="K24" s="3"/>
      <c r="L24" s="3"/>
      <c r="M24" s="3"/>
      <c r="N24" s="67"/>
      <c r="O24" s="3"/>
      <c r="P24" s="3"/>
      <c r="Q24" s="3"/>
      <c r="R24" s="3"/>
      <c r="S24" s="3"/>
      <c r="T24" s="3"/>
      <c r="U24" s="3"/>
      <c r="V24" s="44"/>
      <c r="W24" s="44"/>
      <c r="X24" s="44"/>
      <c r="Y24" s="44"/>
      <c r="Z24" s="44"/>
      <c r="AA24" s="44"/>
      <c r="AB24" s="44"/>
      <c r="AC24" s="44"/>
      <c r="AD24" s="44"/>
      <c r="AE24" s="44"/>
      <c r="AF24" s="44"/>
      <c r="AG24" s="3"/>
      <c r="AH24" s="44"/>
      <c r="AI24" s="45"/>
      <c r="AJ24" s="46"/>
    </row>
    <row r="25" spans="1:36" x14ac:dyDescent="0.35">
      <c r="A25" s="42"/>
      <c r="B25" s="42"/>
      <c r="C25" s="43"/>
      <c r="D25" s="12"/>
      <c r="E25" s="12"/>
      <c r="F25" s="3"/>
      <c r="G25" s="3"/>
      <c r="H25" s="3"/>
      <c r="I25" s="3"/>
      <c r="J25" s="3"/>
      <c r="K25" s="3"/>
      <c r="L25" s="3"/>
      <c r="M25" s="3"/>
      <c r="N25" s="67"/>
      <c r="O25" s="3"/>
      <c r="P25" s="3"/>
      <c r="Q25" s="3"/>
      <c r="R25" s="3"/>
      <c r="S25" s="3"/>
      <c r="T25" s="3"/>
      <c r="U25" s="3"/>
      <c r="V25" s="44"/>
      <c r="W25" s="44"/>
      <c r="X25" s="44"/>
      <c r="Y25" s="44"/>
      <c r="Z25" s="44"/>
      <c r="AA25" s="44"/>
      <c r="AB25" s="44"/>
      <c r="AC25" s="44"/>
      <c r="AD25" s="44"/>
      <c r="AE25" s="44"/>
      <c r="AF25" s="44"/>
      <c r="AG25" s="3"/>
      <c r="AH25" s="44"/>
      <c r="AI25" s="45"/>
      <c r="AJ25" s="46"/>
    </row>
    <row r="26" spans="1:36" x14ac:dyDescent="0.35">
      <c r="A26" s="42"/>
      <c r="B26" s="42"/>
      <c r="C26" s="43"/>
      <c r="D26" s="12"/>
      <c r="E26" s="12"/>
      <c r="F26" s="3"/>
      <c r="G26" s="3"/>
      <c r="H26" s="3"/>
      <c r="I26" s="3"/>
      <c r="J26" s="3"/>
      <c r="K26" s="3"/>
      <c r="L26" s="3"/>
      <c r="M26" s="3"/>
      <c r="N26" s="67"/>
      <c r="O26" s="3"/>
      <c r="P26" s="3"/>
      <c r="Q26" s="3"/>
      <c r="R26" s="3"/>
      <c r="S26" s="3"/>
      <c r="T26" s="3"/>
      <c r="U26" s="3"/>
      <c r="V26" s="44"/>
      <c r="W26" s="44"/>
      <c r="X26" s="44"/>
      <c r="Y26" s="44"/>
      <c r="Z26" s="44"/>
      <c r="AA26" s="44"/>
      <c r="AB26" s="44"/>
      <c r="AC26" s="44"/>
      <c r="AD26" s="44"/>
      <c r="AE26" s="44"/>
      <c r="AF26" s="44"/>
      <c r="AG26" s="3"/>
      <c r="AH26" s="44"/>
      <c r="AI26" s="45"/>
      <c r="AJ26" s="46"/>
    </row>
    <row r="27" spans="1:36" x14ac:dyDescent="0.35">
      <c r="A27" s="42"/>
      <c r="B27" s="42"/>
      <c r="C27" s="43"/>
      <c r="D27" s="12"/>
      <c r="E27" s="12"/>
      <c r="F27" s="3"/>
      <c r="G27" s="3"/>
      <c r="H27" s="3"/>
      <c r="I27" s="3"/>
      <c r="J27" s="3"/>
      <c r="K27" s="3"/>
      <c r="L27" s="3"/>
      <c r="M27" s="3"/>
      <c r="N27" s="67"/>
      <c r="O27" s="3"/>
      <c r="P27" s="3"/>
      <c r="Q27" s="3"/>
      <c r="R27" s="3"/>
      <c r="S27" s="3"/>
      <c r="T27" s="3"/>
      <c r="U27" s="3"/>
      <c r="V27" s="44"/>
      <c r="W27" s="44"/>
      <c r="X27" s="44"/>
      <c r="Y27" s="44"/>
      <c r="Z27" s="44"/>
      <c r="AA27" s="44"/>
      <c r="AB27" s="44"/>
      <c r="AC27" s="44"/>
      <c r="AD27" s="44"/>
      <c r="AE27" s="44"/>
      <c r="AF27" s="44"/>
      <c r="AG27" s="3"/>
      <c r="AH27" s="44"/>
      <c r="AI27" s="45"/>
      <c r="AJ27" s="46"/>
    </row>
    <row r="28" spans="1:36" ht="21" x14ac:dyDescent="0.35">
      <c r="A28" s="5" t="s">
        <v>79</v>
      </c>
      <c r="B28" s="3"/>
      <c r="C28" s="3"/>
      <c r="D28" s="3"/>
      <c r="E28" s="4"/>
      <c r="F28" s="3"/>
      <c r="G28" s="3"/>
      <c r="H28" s="3"/>
      <c r="I28" s="3"/>
      <c r="J28" s="3"/>
      <c r="K28" s="3"/>
      <c r="L28" s="3"/>
      <c r="M28" s="3"/>
      <c r="O28" s="3"/>
      <c r="P28" s="3"/>
      <c r="Q28" s="3"/>
      <c r="R28" s="3"/>
      <c r="S28" s="3"/>
      <c r="T28" s="3"/>
      <c r="U28" s="3"/>
      <c r="V28" s="3"/>
      <c r="W28" s="3"/>
      <c r="X28" s="3"/>
      <c r="Y28" s="3"/>
      <c r="Z28" s="47"/>
      <c r="AA28" s="48"/>
      <c r="AB28" s="48"/>
      <c r="AC28" s="48"/>
      <c r="AD28" s="48"/>
      <c r="AE28" s="49"/>
      <c r="AF28" s="49"/>
      <c r="AG28" s="49"/>
      <c r="AH28" s="49"/>
      <c r="AI28" s="3"/>
      <c r="AJ28" s="3"/>
    </row>
    <row r="29" spans="1:36" x14ac:dyDescent="0.35">
      <c r="A29" s="50"/>
      <c r="B29" s="51"/>
      <c r="C29" s="51"/>
      <c r="D29" s="51"/>
      <c r="E29" s="52"/>
      <c r="F29" s="53"/>
      <c r="G29" s="3"/>
      <c r="H29" s="3"/>
      <c r="I29" s="3"/>
      <c r="J29" s="3"/>
      <c r="K29" s="3"/>
      <c r="L29" s="3"/>
      <c r="M29" s="3"/>
      <c r="O29" s="3"/>
      <c r="P29" s="3"/>
      <c r="Q29" s="3"/>
      <c r="R29" s="3"/>
      <c r="S29" s="3"/>
      <c r="T29" s="3"/>
      <c r="U29" s="3"/>
      <c r="V29" s="3"/>
      <c r="W29" s="3"/>
      <c r="X29" s="3"/>
      <c r="Y29" s="3"/>
      <c r="Z29" s="47"/>
      <c r="AA29" s="48"/>
      <c r="AB29" s="48"/>
      <c r="AC29" s="48"/>
      <c r="AD29" s="48"/>
      <c r="AE29" s="49"/>
      <c r="AF29" s="49"/>
      <c r="AG29" s="49"/>
      <c r="AH29" s="49"/>
      <c r="AI29" s="3"/>
      <c r="AJ29" s="3"/>
    </row>
    <row r="30" spans="1:36" x14ac:dyDescent="0.35">
      <c r="A30" s="2"/>
      <c r="B30" s="3"/>
      <c r="C30" s="3"/>
      <c r="D30" s="3"/>
      <c r="E30" s="4"/>
      <c r="F30" s="3"/>
      <c r="G30" s="3"/>
      <c r="H30" s="3"/>
      <c r="I30" s="3"/>
      <c r="J30" s="3"/>
      <c r="K30" s="3"/>
      <c r="L30" s="3"/>
      <c r="M30" s="3"/>
      <c r="O30" s="3"/>
      <c r="P30" s="3"/>
      <c r="Q30" s="3"/>
      <c r="R30" s="3"/>
      <c r="S30" s="3"/>
      <c r="T30" s="3"/>
      <c r="U30" s="3"/>
      <c r="V30" s="3"/>
      <c r="W30" s="3"/>
      <c r="X30" s="3"/>
      <c r="Y30" s="3"/>
      <c r="Z30" s="47"/>
      <c r="AA30" s="48"/>
      <c r="AB30" s="48"/>
      <c r="AC30" s="48"/>
      <c r="AD30" s="48"/>
      <c r="AE30" s="49"/>
      <c r="AF30" s="49"/>
      <c r="AG30" s="49"/>
      <c r="AH30" s="49"/>
      <c r="AI30" s="3"/>
      <c r="AJ30" s="3"/>
    </row>
    <row r="31" spans="1:36" x14ac:dyDescent="0.35">
      <c r="A31" s="2"/>
      <c r="B31" s="3"/>
      <c r="C31" s="3"/>
      <c r="D31" s="3"/>
      <c r="E31" s="4"/>
      <c r="F31" s="3"/>
      <c r="G31" s="3"/>
      <c r="H31" s="3"/>
      <c r="I31" s="3"/>
      <c r="J31" s="3"/>
      <c r="K31" s="3"/>
      <c r="L31" s="3"/>
      <c r="M31" s="3"/>
      <c r="O31" s="3"/>
      <c r="P31" s="3"/>
      <c r="Q31" s="3"/>
      <c r="R31" s="3"/>
      <c r="S31" s="3"/>
      <c r="T31" s="3"/>
      <c r="U31" s="3"/>
      <c r="V31" s="3"/>
      <c r="W31" s="3"/>
      <c r="X31" s="3"/>
      <c r="Y31" s="3"/>
      <c r="Z31" s="47"/>
      <c r="AA31" s="48"/>
      <c r="AB31" s="48"/>
      <c r="AC31" s="48"/>
      <c r="AD31" s="48"/>
      <c r="AE31" s="49"/>
      <c r="AF31" s="49"/>
      <c r="AG31" s="49"/>
      <c r="AH31" s="49"/>
      <c r="AI31" s="3"/>
      <c r="AJ31" s="3"/>
    </row>
    <row r="32" spans="1:36" ht="19" thickBot="1" x14ac:dyDescent="0.4">
      <c r="A32" s="54" t="s">
        <v>80</v>
      </c>
      <c r="B32" s="3"/>
      <c r="C32" s="43"/>
      <c r="D32" s="12"/>
      <c r="E32" s="12"/>
      <c r="F32" s="3"/>
      <c r="G32" s="3"/>
      <c r="H32" s="3"/>
      <c r="I32" s="3"/>
      <c r="J32" s="3"/>
      <c r="K32" s="3"/>
      <c r="L32" s="3"/>
      <c r="M32" s="3"/>
      <c r="N32" s="67"/>
      <c r="O32" s="3"/>
      <c r="P32" s="3"/>
      <c r="Q32" s="3"/>
      <c r="R32" s="3"/>
      <c r="S32" s="3"/>
      <c r="T32" s="3"/>
      <c r="U32" s="3"/>
      <c r="V32" s="44"/>
      <c r="W32" s="44"/>
      <c r="X32" s="44"/>
      <c r="Y32" s="44"/>
      <c r="Z32" s="44"/>
      <c r="AA32" s="44"/>
      <c r="AB32" s="44"/>
      <c r="AC32" s="44"/>
      <c r="AD32" s="44"/>
      <c r="AE32" s="44"/>
      <c r="AF32" s="44"/>
      <c r="AG32" s="3"/>
      <c r="AH32" s="44"/>
      <c r="AI32" s="45"/>
      <c r="AJ32" s="46"/>
    </row>
    <row r="33" spans="1:36" ht="21" x14ac:dyDescent="0.35">
      <c r="A33" s="142" t="s">
        <v>81</v>
      </c>
      <c r="B33" s="142"/>
      <c r="C33" s="43"/>
      <c r="D33" s="55"/>
      <c r="E33" s="12"/>
      <c r="F33" s="3"/>
      <c r="G33" s="3"/>
      <c r="H33" s="3"/>
      <c r="I33" s="3"/>
      <c r="J33" s="3"/>
      <c r="K33" s="3"/>
      <c r="L33" s="3"/>
      <c r="M33" s="3"/>
      <c r="N33" s="67"/>
      <c r="O33" s="3"/>
      <c r="P33" s="3"/>
      <c r="Q33" s="3"/>
      <c r="R33" s="3"/>
      <c r="S33" s="3"/>
      <c r="T33" s="3"/>
      <c r="U33" s="3"/>
      <c r="V33" s="44"/>
      <c r="W33" s="44"/>
      <c r="X33" s="44"/>
      <c r="Y33" s="44"/>
      <c r="Z33" s="44"/>
      <c r="AA33" s="44"/>
      <c r="AB33" s="44"/>
      <c r="AC33" s="44"/>
      <c r="AD33" s="44"/>
      <c r="AE33" s="44"/>
      <c r="AF33" s="44"/>
      <c r="AG33" s="3"/>
      <c r="AH33" s="44"/>
      <c r="AI33" s="45"/>
      <c r="AJ33" s="46"/>
    </row>
    <row r="34" spans="1:36" x14ac:dyDescent="0.35">
      <c r="A34" s="139" t="s">
        <v>82</v>
      </c>
      <c r="B34" s="139"/>
      <c r="C34" s="43"/>
      <c r="D34" s="56"/>
      <c r="E34" s="12"/>
      <c r="F34" s="3"/>
      <c r="G34" s="3"/>
      <c r="H34" s="3"/>
      <c r="I34" s="3"/>
      <c r="J34" s="3"/>
      <c r="K34" s="3"/>
      <c r="L34" s="3"/>
      <c r="M34" s="3"/>
      <c r="N34" s="67"/>
      <c r="O34" s="3"/>
      <c r="P34" s="3"/>
      <c r="Q34" s="3"/>
      <c r="R34" s="3"/>
      <c r="S34" s="3"/>
      <c r="T34" s="3"/>
      <c r="U34" s="3"/>
      <c r="V34" s="44"/>
      <c r="W34" s="44"/>
      <c r="X34" s="44"/>
      <c r="Y34" s="44"/>
      <c r="Z34" s="44"/>
      <c r="AA34" s="44"/>
      <c r="AB34" s="44"/>
      <c r="AC34" s="44"/>
      <c r="AD34" s="44"/>
      <c r="AE34" s="44"/>
      <c r="AF34" s="44"/>
      <c r="AG34" s="3"/>
      <c r="AH34" s="44"/>
      <c r="AI34" s="45"/>
      <c r="AJ34" s="46"/>
    </row>
    <row r="35" spans="1:36" ht="21.5" thickBot="1" x14ac:dyDescent="0.4">
      <c r="A35" s="142" t="s">
        <v>83</v>
      </c>
      <c r="B35" s="142"/>
      <c r="C35" s="43"/>
      <c r="D35" s="57"/>
      <c r="E35" s="12"/>
      <c r="F35" s="3"/>
      <c r="G35" s="3"/>
      <c r="H35" s="3"/>
      <c r="I35" s="3"/>
      <c r="J35" s="3"/>
      <c r="K35" s="3"/>
      <c r="L35" s="3"/>
      <c r="M35" s="3"/>
      <c r="N35" s="67"/>
      <c r="O35" s="3"/>
      <c r="P35" s="3"/>
      <c r="Q35" s="3"/>
      <c r="R35" s="3"/>
      <c r="S35" s="3"/>
      <c r="T35" s="3"/>
      <c r="U35" s="3"/>
      <c r="V35" s="44"/>
      <c r="W35" s="44"/>
      <c r="X35" s="44"/>
      <c r="Y35" s="44"/>
      <c r="Z35" s="44"/>
      <c r="AA35" s="44"/>
      <c r="AB35" s="44"/>
      <c r="AC35" s="44"/>
      <c r="AD35" s="44"/>
      <c r="AE35" s="44"/>
      <c r="AF35" s="44"/>
      <c r="AG35" s="3"/>
      <c r="AH35" s="44"/>
      <c r="AI35" s="45"/>
      <c r="AJ35" s="46"/>
    </row>
    <row r="36" spans="1:36" x14ac:dyDescent="0.35">
      <c r="A36" s="139" t="s">
        <v>84</v>
      </c>
      <c r="B36" s="139"/>
      <c r="C36" s="43"/>
      <c r="D36" s="58"/>
      <c r="E36" s="12"/>
      <c r="F36" s="3"/>
      <c r="G36" s="3"/>
      <c r="H36" s="3"/>
      <c r="I36" s="3"/>
      <c r="J36" s="3"/>
      <c r="K36" s="3"/>
      <c r="L36" s="3"/>
      <c r="M36" s="3"/>
      <c r="N36" s="67"/>
      <c r="O36" s="3"/>
      <c r="P36" s="3"/>
      <c r="Q36" s="3"/>
      <c r="R36" s="3"/>
      <c r="S36" s="3"/>
      <c r="T36" s="3"/>
      <c r="U36" s="3"/>
      <c r="V36" s="44"/>
      <c r="W36" s="44"/>
      <c r="X36" s="44"/>
      <c r="Y36" s="44"/>
      <c r="Z36" s="44"/>
      <c r="AA36" s="44"/>
      <c r="AB36" s="44"/>
      <c r="AC36" s="44"/>
      <c r="AD36" s="44"/>
      <c r="AE36" s="44"/>
      <c r="AF36" s="44"/>
      <c r="AG36" s="3"/>
      <c r="AH36" s="44"/>
      <c r="AI36" s="45"/>
      <c r="AJ36" s="46"/>
    </row>
    <row r="37" spans="1:36" x14ac:dyDescent="0.35">
      <c r="A37" s="139" t="s">
        <v>85</v>
      </c>
      <c r="B37" s="139"/>
      <c r="C37" s="43"/>
      <c r="D37" s="59"/>
      <c r="E37" s="12"/>
      <c r="F37" s="3"/>
      <c r="G37" s="3"/>
      <c r="H37" s="3"/>
      <c r="I37" s="3"/>
      <c r="J37" s="3"/>
      <c r="K37" s="3"/>
      <c r="L37" s="3"/>
      <c r="M37" s="3"/>
      <c r="N37" s="67"/>
      <c r="O37" s="3"/>
      <c r="P37" s="3"/>
      <c r="Q37" s="3"/>
      <c r="R37" s="3"/>
      <c r="S37" s="3"/>
      <c r="T37" s="3"/>
      <c r="U37" s="3"/>
      <c r="V37" s="60"/>
      <c r="W37" s="60"/>
      <c r="X37" s="60"/>
      <c r="Y37" s="60"/>
      <c r="Z37" s="60"/>
      <c r="AA37" s="60"/>
      <c r="AB37" s="60"/>
      <c r="AC37" s="60"/>
      <c r="AD37" s="60"/>
      <c r="AE37" s="60"/>
      <c r="AF37" s="60"/>
      <c r="AG37" s="3"/>
      <c r="AH37" s="44"/>
      <c r="AI37" s="61"/>
      <c r="AJ37" s="46"/>
    </row>
    <row r="38" spans="1:36" x14ac:dyDescent="0.35">
      <c r="A38" s="11"/>
      <c r="B38" s="11"/>
      <c r="C38" s="43"/>
      <c r="D38" s="12"/>
      <c r="E38" s="12"/>
      <c r="F38" s="3"/>
      <c r="G38" s="3"/>
      <c r="H38" s="3"/>
      <c r="I38" s="3"/>
      <c r="J38" s="3"/>
      <c r="K38" s="3"/>
      <c r="L38" s="3"/>
      <c r="M38" s="3"/>
      <c r="N38" s="67"/>
      <c r="O38" s="3"/>
      <c r="P38" s="3"/>
      <c r="Q38" s="3"/>
      <c r="R38" s="3"/>
      <c r="S38" s="3"/>
      <c r="T38" s="3"/>
      <c r="U38" s="3"/>
      <c r="V38" s="60"/>
      <c r="W38" s="60"/>
      <c r="X38" s="60"/>
      <c r="Y38" s="60"/>
      <c r="Z38" s="60"/>
      <c r="AA38" s="60"/>
      <c r="AB38" s="60"/>
      <c r="AC38" s="60"/>
      <c r="AD38" s="60"/>
      <c r="AE38" s="60"/>
      <c r="AF38" s="60"/>
      <c r="AG38" s="3"/>
      <c r="AH38" s="44"/>
      <c r="AI38" s="61"/>
      <c r="AJ38" s="46"/>
    </row>
    <row r="39" spans="1:36" x14ac:dyDescent="0.35">
      <c r="A39" s="11"/>
      <c r="B39" s="11"/>
      <c r="C39" s="43"/>
      <c r="D39" s="12"/>
      <c r="E39" s="12"/>
      <c r="F39" s="3"/>
      <c r="G39" s="3"/>
      <c r="H39" s="3"/>
      <c r="I39" s="3"/>
      <c r="J39" s="3"/>
      <c r="K39" s="3"/>
      <c r="L39" s="3"/>
      <c r="M39" s="3"/>
      <c r="N39" s="67"/>
      <c r="O39" s="3"/>
      <c r="P39" s="3"/>
      <c r="Q39" s="3"/>
      <c r="R39" s="3"/>
      <c r="S39" s="3"/>
      <c r="T39" s="3"/>
      <c r="U39" s="3"/>
      <c r="V39" s="60"/>
      <c r="W39" s="60"/>
      <c r="X39" s="60"/>
      <c r="Y39" s="60"/>
      <c r="Z39" s="60"/>
      <c r="AA39" s="60"/>
      <c r="AB39" s="60"/>
      <c r="AC39" s="60"/>
      <c r="AD39" s="60"/>
      <c r="AE39" s="60"/>
      <c r="AF39" s="60"/>
      <c r="AG39" s="3"/>
      <c r="AH39" s="44"/>
      <c r="AI39" s="61"/>
      <c r="AJ39" s="46"/>
    </row>
    <row r="40" spans="1:36" x14ac:dyDescent="0.35">
      <c r="A40" s="11"/>
      <c r="B40" s="11"/>
      <c r="C40" s="43"/>
      <c r="D40" s="12"/>
      <c r="E40" s="12"/>
      <c r="F40" s="3"/>
      <c r="G40" s="3"/>
      <c r="H40" s="3"/>
      <c r="I40" s="3"/>
      <c r="J40" s="3"/>
      <c r="K40" s="3"/>
      <c r="L40" s="3"/>
      <c r="M40" s="3"/>
      <c r="N40" s="67"/>
      <c r="O40" s="3"/>
      <c r="P40" s="3"/>
      <c r="Q40" s="3"/>
      <c r="R40" s="3"/>
      <c r="S40" s="3"/>
      <c r="T40" s="3"/>
      <c r="U40" s="3"/>
      <c r="V40" s="60"/>
      <c r="W40" s="60"/>
      <c r="X40" s="60"/>
      <c r="Y40" s="60"/>
      <c r="Z40" s="60"/>
      <c r="AA40" s="60"/>
      <c r="AB40" s="60"/>
      <c r="AC40" s="60"/>
      <c r="AD40" s="60"/>
      <c r="AE40" s="60"/>
      <c r="AF40" s="60"/>
      <c r="AG40" s="3"/>
      <c r="AH40" s="44"/>
      <c r="AI40" s="61"/>
      <c r="AJ40" s="46"/>
    </row>
    <row r="41" spans="1:36" x14ac:dyDescent="0.35">
      <c r="A41" s="143" t="s">
        <v>86</v>
      </c>
      <c r="B41" s="62" t="s">
        <v>87</v>
      </c>
      <c r="C41" s="144" t="s">
        <v>88</v>
      </c>
      <c r="D41" s="63" t="s">
        <v>107</v>
      </c>
      <c r="E41" s="145" t="s">
        <v>89</v>
      </c>
      <c r="F41" s="146" t="s">
        <v>91</v>
      </c>
      <c r="G41" s="146"/>
      <c r="H41" s="146"/>
      <c r="I41" s="146"/>
      <c r="J41" s="146"/>
      <c r="K41" s="146"/>
      <c r="L41" s="146"/>
      <c r="M41" s="146"/>
      <c r="N41" s="146"/>
      <c r="O41" s="146"/>
      <c r="P41" s="146"/>
      <c r="Q41" s="146"/>
      <c r="R41" s="3"/>
      <c r="S41" s="3"/>
      <c r="T41" s="3"/>
      <c r="U41" s="3"/>
      <c r="V41" s="44"/>
      <c r="W41" s="44"/>
      <c r="X41" s="44"/>
      <c r="Y41" s="44"/>
      <c r="Z41" s="44"/>
      <c r="AA41" s="44"/>
      <c r="AB41" s="44"/>
      <c r="AC41" s="44"/>
      <c r="AD41" s="44"/>
      <c r="AE41" s="44"/>
      <c r="AF41" s="44"/>
      <c r="AG41" s="3"/>
      <c r="AH41" s="44"/>
      <c r="AI41" s="45"/>
      <c r="AJ41" s="46"/>
    </row>
    <row r="42" spans="1:36" x14ac:dyDescent="0.35">
      <c r="A42" s="143"/>
      <c r="B42" s="62" t="s">
        <v>90</v>
      </c>
      <c r="C42" s="144"/>
      <c r="D42" s="63" t="s">
        <v>108</v>
      </c>
      <c r="E42" s="145"/>
      <c r="F42" s="146" t="s">
        <v>92</v>
      </c>
      <c r="G42" s="146"/>
      <c r="H42" s="146"/>
      <c r="I42" s="146"/>
      <c r="J42" s="146"/>
      <c r="K42" s="146"/>
      <c r="L42" s="146"/>
      <c r="M42" s="146"/>
      <c r="N42" s="146"/>
      <c r="O42" s="146"/>
      <c r="P42" s="146"/>
      <c r="Q42" s="146"/>
      <c r="R42" s="3"/>
      <c r="S42" s="3"/>
      <c r="T42" s="3"/>
      <c r="U42" s="3"/>
      <c r="V42" s="44"/>
      <c r="W42" s="44"/>
      <c r="X42" s="44"/>
      <c r="Y42" s="44"/>
      <c r="Z42" s="44"/>
      <c r="AA42" s="44"/>
      <c r="AB42" s="44"/>
      <c r="AC42" s="44"/>
      <c r="AD42" s="44"/>
      <c r="AE42" s="44"/>
      <c r="AF42" s="44"/>
      <c r="AG42" s="3"/>
      <c r="AH42" s="44"/>
      <c r="AI42" s="45"/>
      <c r="AJ42" s="46"/>
    </row>
  </sheetData>
  <mergeCells count="25">
    <mergeCell ref="A1:A4"/>
    <mergeCell ref="B1:AI4"/>
    <mergeCell ref="W6:AD6"/>
    <mergeCell ref="AE6:AF6"/>
    <mergeCell ref="AG6:AH6"/>
    <mergeCell ref="AI6:AJ6"/>
    <mergeCell ref="N6:V6"/>
    <mergeCell ref="A8:A9"/>
    <mergeCell ref="B8:B9"/>
    <mergeCell ref="A10:A13"/>
    <mergeCell ref="B10:B13"/>
    <mergeCell ref="A14:A17"/>
    <mergeCell ref="B14:B17"/>
    <mergeCell ref="A37:B37"/>
    <mergeCell ref="A41:A42"/>
    <mergeCell ref="C41:C42"/>
    <mergeCell ref="E41:E42"/>
    <mergeCell ref="F41:Q41"/>
    <mergeCell ref="F42:Q42"/>
    <mergeCell ref="A36:B36"/>
    <mergeCell ref="A21:B21"/>
    <mergeCell ref="A22:B22"/>
    <mergeCell ref="A33:B33"/>
    <mergeCell ref="A34:B34"/>
    <mergeCell ref="A35:B35"/>
  </mergeCells>
  <conditionalFormatting sqref="V8">
    <cfRule type="cellIs" priority="15" operator="greaterThan">
      <formula>0.41</formula>
    </cfRule>
  </conditionalFormatting>
  <conditionalFormatting sqref="V9">
    <cfRule type="cellIs" dxfId="17" priority="23" operator="lessThan">
      <formula>"0.33"</formula>
    </cfRule>
    <cfRule type="cellIs" dxfId="16" priority="24" operator="lessThanOrEqual">
      <formula>0.083</formula>
    </cfRule>
    <cfRule type="cellIs" dxfId="15" priority="25" operator="between">
      <formula>0.083</formula>
      <formula>0.17</formula>
    </cfRule>
    <cfRule type="cellIs" dxfId="14" priority="26" operator="greaterThanOrEqual">
      <formula>0.171</formula>
    </cfRule>
  </conditionalFormatting>
  <conditionalFormatting sqref="V20">
    <cfRule type="cellIs" dxfId="13" priority="10" operator="lessThan">
      <formula>50</formula>
    </cfRule>
  </conditionalFormatting>
  <conditionalFormatting sqref="V22">
    <cfRule type="cellIs" dxfId="12" priority="14" operator="greaterThan">
      <formula>0.21</formula>
    </cfRule>
  </conditionalFormatting>
  <conditionalFormatting sqref="AD9:AD10">
    <cfRule type="cellIs" dxfId="11" priority="4" operator="lessThan">
      <formula>"0.33"</formula>
    </cfRule>
    <cfRule type="cellIs" dxfId="10" priority="5" operator="lessThanOrEqual">
      <formula>0.083</formula>
    </cfRule>
    <cfRule type="cellIs" dxfId="9" priority="6" operator="between">
      <formula>0.083</formula>
      <formula>0.17</formula>
    </cfRule>
    <cfRule type="cellIs" dxfId="8" priority="7" operator="greaterThanOrEqual">
      <formula>0.171</formula>
    </cfRule>
  </conditionalFormatting>
  <conditionalFormatting sqref="AD20">
    <cfRule type="cellIs" dxfId="7" priority="9" operator="lessThan">
      <formula>50</formula>
    </cfRule>
  </conditionalFormatting>
  <conditionalFormatting sqref="AD22">
    <cfRule type="cellIs" dxfId="6" priority="11" operator="lessThan">
      <formula>0.4</formula>
    </cfRule>
  </conditionalFormatting>
  <conditionalFormatting sqref="AF8:AF22">
    <cfRule type="cellIs" dxfId="5" priority="16" operator="lessThanOrEqual">
      <formula>0.083</formula>
    </cfRule>
    <cfRule type="cellIs" dxfId="4" priority="17" operator="between">
      <formula>0.083</formula>
      <formula>0.17</formula>
    </cfRule>
    <cfRule type="cellIs" dxfId="3" priority="18" operator="greaterThanOrEqual">
      <formula>0.171</formula>
    </cfRule>
  </conditionalFormatting>
  <conditionalFormatting sqref="AH22">
    <cfRule type="cellIs" dxfId="2" priority="1" operator="lessThanOrEqual">
      <formula>0.083</formula>
    </cfRule>
    <cfRule type="cellIs" dxfId="1" priority="2" operator="between">
      <formula>0.083</formula>
      <formula>0.17</formula>
    </cfRule>
    <cfRule type="cellIs" dxfId="0" priority="3" operator="greaterThanOrEqual">
      <formula>0.171</formula>
    </cfRule>
  </conditionalFormatting>
  <pageMargins left="0.7" right="0.7" top="0.75" bottom="0.75" header="0.3" footer="0.3"/>
  <pageSetup orientation="portrait" r:id="rId1"/>
  <ignoredErrors>
    <ignoredError sqref="AH14" formula="1"/>
    <ignoredError sqref="AC15" formulaRange="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2024-07-25T07:00:00+00:00</Fecha>
  </documentManagement>
</p:properties>
</file>

<file path=customXml/itemProps1.xml><?xml version="1.0" encoding="utf-8"?>
<ds:datastoreItem xmlns:ds="http://schemas.openxmlformats.org/officeDocument/2006/customXml" ds:itemID="{04AF5C37-39F0-431A-B415-2964DF0755A9}"/>
</file>

<file path=customXml/itemProps2.xml><?xml version="1.0" encoding="utf-8"?>
<ds:datastoreItem xmlns:ds="http://schemas.openxmlformats.org/officeDocument/2006/customXml" ds:itemID="{985A662F-0E6E-4FC1-A116-4A8715018E4F}"/>
</file>

<file path=customXml/itemProps3.xml><?xml version="1.0" encoding="utf-8"?>
<ds:datastoreItem xmlns:ds="http://schemas.openxmlformats.org/officeDocument/2006/customXml" ds:itemID="{594EFDF6-7352-4CCC-B746-89C990FA838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Microsoft Office User</dc:creator>
  <cp:lastModifiedBy>Johana Maria Toro Torres</cp:lastModifiedBy>
  <dcterms:created xsi:type="dcterms:W3CDTF">2021-06-04T18:58:02Z</dcterms:created>
  <dcterms:modified xsi:type="dcterms:W3CDTF">2024-02-22T15:51:04Z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