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9. SEPTIEMBRE 2025 - PA - PI ( Pte si ya Yola los actualizo PA -PI )\"/>
    </mc:Choice>
  </mc:AlternateContent>
  <xr:revisionPtr revIDLastSave="0" documentId="13_ncr:1_{A81C43B3-9685-44A5-BD77-C43D78835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4" l="1"/>
  <c r="V18" i="4"/>
  <c r="V15" i="4"/>
  <c r="V17" i="4"/>
  <c r="AD12" i="4" l="1"/>
  <c r="AD13" i="4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<sst xmlns="http://schemas.openxmlformats.org/spreadsheetml/2006/main" count="276" uniqueCount="231">
  <si>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</si>
  <si>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</si>
  <si>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</si>
  <si>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</si>
  <si>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</si>
  <si>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</si>
  <si>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</si>
  <si>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</si>
  <si>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</si>
  <si>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</si>
  <si>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</si>
  <si>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</si>
  <si>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</si>
  <si>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</si>
  <si>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</si>
  <si>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</si>
  <si>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</si>
  <si>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</si>
  <si>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</si>
  <si>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</si>
  <si>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</si>
  <si>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</si>
  <si>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</si>
  <si>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</si>
  <si>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</si>
  <si>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</si>
  <si>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</si>
  <si>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</si>
  <si>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</si>
  <si>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</si>
  <si>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</si>
  <si>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</si>
  <si>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</si>
  <si>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</si>
  <si>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</si>
  <si>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</si>
  <si>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</si>
  <si>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</si>
  <si>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</si>
  <si>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</si>
  <si>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</si>
  <si>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</si>
  <si>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</si>
  <si>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</si>
  <si>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</si>
  <si>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</si>
  <si>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</si>
  <si>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</si>
  <si>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</si>
  <si>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</si>
  <si>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</si>
  <si>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</si>
  <si>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</si>
  <si>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</si>
  <si>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</si>
  <si>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</si>
  <si>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</si>
  <si>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</si>
  <si>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</si>
  <si>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</si>
  <si>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</si>
  <si>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</si>
  <si>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</si>
  <si>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</si>
  <si>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</si>
  <si>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</si>
  <si>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</si>
  <si>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</si>
  <si>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</si>
  <si>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</si>
  <si>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</si>
  <si>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</si>
  <si>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</si>
  <si>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</si>
  <si>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</si>
  <si>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</si>
  <si>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</si>
  <si>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</si>
  <si>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</si>
  <si>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</si>
  <si>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</si>
  <si>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</si>
  <si>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</si>
  <si>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</si>
  <si>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</si>
  <si>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</si>
  <si>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</si>
  <si>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</si>
  <si>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</si>
  <si>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</si>
  <si>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</si>
  <si>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</si>
  <si>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</si>
  <si>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</si>
  <si>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</si>
  <si>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</si>
  <si>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</si>
  <si>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</si>
  <si>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</si>
  <si>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</si>
  <si>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</si>
  <si>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</si>
  <si>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</si>
  <si>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</si>
  <si>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</si>
  <si>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</si>
  <si>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</si>
  <si>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</si>
  <si>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</si>
  <si>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</si>
  <si>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</si>
  <si>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</si>
  <si>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</si>
  <si>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</si>
  <si>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</si>
  <si>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</si>
  <si>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</si>
  <si>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</si>
  <si>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</si>
  <si>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</si>
  <si>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</si>
  <si>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</si>
  <si>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</si>
  <si>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</si>
  <si>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</si>
  <si>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</si>
  <si>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</si>
  <si>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</si>
  <si>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</si>
  <si>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</si>
  <si>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</si>
  <si>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</si>
  <si>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</si>
  <si>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</si>
  <si>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</si>
  <si>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</si>
  <si>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</si>
  <si>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</si>
  <si>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</si>
  <si>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</si>
  <si>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</si>
  <si>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</si>
  <si>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</si>
  <si>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</si>
  <si>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</si>
  <si>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</si>
  <si>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</si>
  <si>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</si>
  <si>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</si>
  <si>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</si>
  <si>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</si>
  <si>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</si>
  <si>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</si>
  <si>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</si>
  <si>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</si>
  <si>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</si>
  <si>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</si>
  <si>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</si>
  <si>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</si>
  <si>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</si>
  <si>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</si>
  <si>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</si>
  <si>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</si>
  <si>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</si>
  <si>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</si>
  <si>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</si>
  <si>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</si>
  <si>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</si>
  <si>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</si>
  <si>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</si>
  <si>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</si>
  <si>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</si>
  <si>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</si>
  <si>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</si>
  <si>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</si>
  <si>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</si>
  <si>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</si>
  <si>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</si>
  <si>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</si>
  <si>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</si>
  <si>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Johana María Toro Torres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</si>
  <si>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</si>
  <si>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</si>
  <si>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</si>
  <si>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</si>
  <si>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</si>
  <si>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</si>
  <si>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</si>
  <si>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</si>
  <si>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</si>
  <si>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Julián Humberto Henao Zapata </t>
  </si>
  <si>
    <t xml:space="preserve">Subdirector de Planeación </t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</si>
  <si>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</si>
  <si>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</si>
  <si>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</si>
  <si>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>Ejecutaremos 4.000 mejoramientos de vivienda para hogares de bajos ingresos, contribuyendo a reducir el déficit cualitativo y mejorando las condiciones de habitabilidad y seguridad de las familias. Con ello, se alcanzará la meta proyectada para 2025.</t>
  </si>
  <si>
    <t xml:space="preserve">Otorgaremos 1.300 subsidios distritales. </t>
  </si>
  <si>
    <t>Entregaremos 648 viviendas, a través de la finalización de proyectos como Ciudad del Este, La Colinita, y La Playita, alcanzando un avance de obra significativo y mejorando la calidad de vida de las familias beneficiarias</t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</si>
  <si>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</si>
  <si>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</si>
  <si>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</si>
  <si>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</si>
  <si>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</si>
  <si>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</si>
  <si>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</si>
  <si>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</si>
  <si>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</si>
  <si>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</si>
  <si>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</si>
  <si>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</si>
  <si>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</si>
  <si>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Planeación /           Andrés Ospina Diosa</t>
  </si>
  <si>
    <t>Al corte de septiembre se ha realizado un (1) consejo consultivo. Se proyecta cumplir la meta del año y avanzar con todas las instancias del CCDPH( Sesiones del Consejo Consultivo Distrital de Política Habitacional realizadas) requeridas para ello.</t>
  </si>
  <si>
    <t>Subdirección Planeación    /        Sandra  Correa</t>
  </si>
  <si>
    <t xml:space="preserve">
Acompañaremos socialmente a 289 inquilinatos priorizados al corte de diciembre, superando la meta establecida. </t>
  </si>
  <si>
    <t xml:space="preserve"> Al corte de septiembre se han acompañado 289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</si>
  <si>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>Subdirección Poblacional /Claudia Patricia Gómez Cadavid</t>
  </si>
  <si>
    <t>Realizaremos 4.744 asistencias técnicas de acompañamiento social, superando la meta anual de 2.500, y fortaleciendo la gestión habitacional del Distrito.</t>
  </si>
  <si>
    <r>
      <t xml:space="preserve">Al corte de septiembre se han realizado 4.744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</si>
  <si>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t>Subdirección Jurídica /
David Gómez</t>
  </si>
  <si>
    <r>
      <t>Al corte de septiembre se han realizado 207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viene preparando la demanda a través de la estrategia </t>
    </r>
    <r>
      <rPr>
        <i/>
        <sz val="11"/>
        <color rgb="FF000000"/>
        <rFont val="Calibri"/>
        <family val="2"/>
      </rPr>
      <t>“Vivienda, un proyecto familiar</t>
    </r>
    <r>
      <rPr>
        <sz val="11"/>
        <color indexed="8"/>
        <rFont val="Calibri"/>
        <family val="2"/>
      </rPr>
      <t xml:space="preserve">” que permita viabilizar asignación de los subsidios. </t>
    </r>
  </si>
  <si>
    <t>Subdirección Jurídica / Sandra Escudero</t>
  </si>
  <si>
    <t xml:space="preserve">Para el corte de diciembre, se avanzará con 350 unidades prediales. Aunque se contaba con los insumos técnicos y jurídicos conforme a los conceptos del DAP, estos fueron dejados sin efecto por el comité de enajenaciones. </t>
  </si>
  <si>
    <t>Al corte de septiembre se ha avanzado con 301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</si>
  <si>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Subdirección Dotación /
Mauricio Zapata Alvarez</t>
  </si>
  <si>
    <t>Al corte de septiembre se han realizado 2.837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</si>
  <si>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t>Subdirección Dotación / Ludwing Alvarez Zapata</t>
  </si>
  <si>
    <t>Al corte de septiembre  se han realizado 247 resoluciones de reconocimiento. Este indicador alcanzará la meta al final del año, debido a que en el transcurso de la vigencia se realizan los trámites correspondientes ante las curadurías urbanas y de la curaduría cero.</t>
  </si>
  <si>
    <t>Subdirección de Planeación / Johana María Toro Torres</t>
  </si>
  <si>
    <t>Al corte de septiembre se han ejecutado 1.811 mejoramientos de vivienda. El cumplimiento de la meta irá detonando a medida de que se asignen los subsidios en la modalidad de Mejoramiento y todo lo que conlleva a la operación y ejecución de las obras.</t>
  </si>
  <si>
    <r>
      <t>Al corte de septiembre se han entregado 44 viviendas. El cumplimiento de la meta está supeditado a las gestiones necesarias para la culminación de los proyectos que hoy están en ejecución. Ciudad del Este, con 448 VIP, con un avance de obra del 89% de ejecución, se proyecta entrega en diciembre 2025; La Colinita, con 106 VIS, con un avance de obra del 100% y se proyecta entrega en octubre;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La Playita de 94 VIS  con un avance de obra del 98% y entrega proyectada para noviembre y Atardecer de San Antonio de 52 VIP, con un avance de obra del 35,36% y con entrega proyectada para el 2026. Esto permitirá avanzar en la meta del cuatrienio.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</si>
</sst>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b/>
      <sz val="9"/>
      <color rgb="FFFFFFFF"/>
      <name val="Calibri"/>
      <family val="2"/>
    </font>
    <font>
      <b/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78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9" fontId="3" fillId="3" borderId="0" xfId="0" applyNumberFormat="1" applyFont="1" applyFill="1" applyAlignment="1">
      <alignment horizontal="center" vertical="center"/>
    </xf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8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43" fontId="3" fillId="52" borderId="1" xfId="2798" applyFont="1" applyFill="1" applyBorder="1" applyAlignment="1">
      <alignment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8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1" fillId="52" borderId="1" xfId="2799" applyFont="1" applyFill="1" applyBorder="1" applyAlignment="1">
      <alignment vertical="center" wrapText="1"/>
    </xf>
    <xf numFmtId="0" fontId="7" fillId="6" borderId="39" xfId="0" applyFont="1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  <protection locked="0"/>
    </xf>
    <xf numFmtId="10" fontId="7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52" fillId="2" borderId="4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>
      <alignment vertical="center"/>
    </xf>
    <xf numFmtId="0" fontId="18" fillId="0" borderId="1" xfId="2799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7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0" fontId="49" fillId="3" borderId="38" xfId="0" applyFont="1" applyFill="1" applyBorder="1" applyAlignment="1">
      <alignment horizontal="center" wrapText="1"/>
    </xf>
    <xf numFmtId="0" fontId="3" fillId="51" borderId="37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49" fontId="4" fillId="3" borderId="4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Q16" zoomScale="87" zoomScaleNormal="87" workbookViewId="0">
      <selection activeCell="AL18" sqref="AL18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4" customWidth="1"/>
    <col min="5" max="5" width="11.7109375" style="154" customWidth="1"/>
    <col min="6" max="6" width="13.5703125" style="149" customWidth="1"/>
    <col min="7" max="7" width="11.28515625" style="145" customWidth="1"/>
    <col min="8" max="8" width="12" style="145" customWidth="1"/>
    <col min="9" max="9" width="12.140625" style="145" bestFit="1" customWidth="1"/>
    <col min="10" max="10" width="8.42578125" style="145" bestFit="1" customWidth="1"/>
    <col min="11" max="11" width="12.140625" style="145" bestFit="1" customWidth="1"/>
    <col min="12" max="12" width="14.85546875" style="145" hidden="1" customWidth="1"/>
    <col min="13" max="13" width="17.5703125" style="161" hidden="1" customWidth="1"/>
    <col min="14" max="14" width="14.85546875" style="161" hidden="1" customWidth="1"/>
    <col min="15" max="15" width="9.85546875" style="161" hidden="1" customWidth="1"/>
    <col min="16" max="16" width="7.5703125" style="145" bestFit="1" customWidth="1"/>
    <col min="17" max="17" width="9.5703125" style="145" bestFit="1" customWidth="1"/>
    <col min="18" max="18" width="12.28515625" style="145" customWidth="1"/>
    <col min="19" max="19" width="6.42578125" style="145" bestFit="1" customWidth="1"/>
    <col min="20" max="20" width="7.140625" style="159" bestFit="1" customWidth="1"/>
    <col min="21" max="21" width="7.140625" style="145" bestFit="1" customWidth="1"/>
    <col min="22" max="22" width="11.42578125" style="145" bestFit="1" customWidth="1"/>
    <col min="23" max="23" width="18.42578125" style="162" bestFit="1" customWidth="1"/>
    <col min="24" max="24" width="7.85546875" style="162" bestFit="1" customWidth="1"/>
    <col min="25" max="25" width="9.140625" style="162" bestFit="1" customWidth="1"/>
    <col min="26" max="26" width="12.85546875" style="162" bestFit="1" customWidth="1"/>
    <col min="27" max="27" width="9.5703125" style="162" bestFit="1" customWidth="1"/>
    <col min="28" max="28" width="11.28515625" style="162" bestFit="1" customWidth="1"/>
    <col min="29" max="29" width="11.85546875" style="162" customWidth="1"/>
    <col min="30" max="30" width="15.28515625" style="162" customWidth="1"/>
    <col min="31" max="31" width="17.7109375" style="162" customWidth="1"/>
    <col min="32" max="32" width="16.28515625" style="162" customWidth="1"/>
    <col min="33" max="33" width="18.5703125" style="162" customWidth="1"/>
    <col min="34" max="34" width="15.5703125" style="145" customWidth="1"/>
    <col min="35" max="35" width="23.140625" style="162" customWidth="1"/>
    <col min="36" max="36" width="28.42578125" style="145" customWidth="1"/>
    <col min="37" max="37" width="61.140625" style="145" customWidth="1"/>
    <col min="38" max="38" width="172.5703125" style="1" customWidth="1"/>
    <col min="39" max="39" width="11.42578125" style="97"/>
    <col min="40" max="16384" width="11.42578125" style="145"/>
  </cols>
  <sheetData>
    <row r="1" spans="1:45" ht="26.25" customHeight="1" x14ac:dyDescent="0.2">
      <c r="A1" s="248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30" t="s">
        <v>181</v>
      </c>
    </row>
    <row r="2" spans="1:45" ht="21" customHeight="1" x14ac:dyDescent="0.2">
      <c r="A2" s="248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30" t="s">
        <v>209</v>
      </c>
      <c r="AM2" s="212"/>
      <c r="AN2" s="146"/>
      <c r="AO2" s="146"/>
      <c r="AP2" s="146"/>
      <c r="AQ2" s="146"/>
      <c r="AR2" s="147"/>
      <c r="AS2" s="1"/>
    </row>
    <row r="3" spans="1:45" ht="21" customHeight="1" x14ac:dyDescent="0.2">
      <c r="A3" s="248"/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30" t="s">
        <v>210</v>
      </c>
      <c r="AM3" s="212"/>
      <c r="AN3" s="146"/>
      <c r="AO3" s="146"/>
      <c r="AP3" s="146"/>
      <c r="AQ3" s="146"/>
      <c r="AR3" s="147"/>
      <c r="AS3" s="1"/>
    </row>
    <row r="4" spans="1:45" ht="21" customHeight="1" x14ac:dyDescent="0.2">
      <c r="A4" s="248"/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30" t="s">
        <v>182</v>
      </c>
      <c r="AM4" s="212"/>
      <c r="AN4" s="146"/>
      <c r="AO4" s="146"/>
      <c r="AP4" s="146"/>
      <c r="AQ4" s="146"/>
      <c r="AR4" s="147"/>
      <c r="AS4" s="1"/>
    </row>
    <row r="5" spans="1:45" ht="15" customHeight="1" x14ac:dyDescent="0.2">
      <c r="A5" s="148"/>
      <c r="B5" s="145"/>
      <c r="C5" s="145"/>
      <c r="D5" s="145"/>
      <c r="E5" s="149"/>
      <c r="I5" s="2"/>
      <c r="J5" s="2"/>
      <c r="K5" s="2"/>
      <c r="L5" s="2"/>
      <c r="M5" s="150"/>
      <c r="N5" s="150"/>
      <c r="O5" s="150"/>
      <c r="P5" s="2"/>
      <c r="Q5" s="2"/>
      <c r="R5" s="2"/>
      <c r="S5" s="2"/>
      <c r="T5" s="211"/>
      <c r="U5" s="2"/>
      <c r="V5" s="2"/>
      <c r="W5" s="151"/>
      <c r="X5" s="152"/>
      <c r="Y5" s="152"/>
      <c r="Z5" s="152"/>
      <c r="AA5" s="152"/>
      <c r="AB5" s="152"/>
      <c r="AC5" s="152"/>
      <c r="AD5" s="152"/>
      <c r="AE5" s="152"/>
      <c r="AF5" s="152"/>
      <c r="AG5" s="2"/>
      <c r="AH5" s="98"/>
      <c r="AI5" s="151"/>
      <c r="AJ5" s="2"/>
      <c r="AK5" s="2"/>
      <c r="AL5" s="2"/>
      <c r="AM5" s="212"/>
      <c r="AN5" s="146"/>
      <c r="AO5" s="146"/>
      <c r="AP5" s="146"/>
      <c r="AQ5" s="146"/>
      <c r="AR5" s="147"/>
      <c r="AS5" s="1"/>
    </row>
    <row r="6" spans="1:45" hidden="1" x14ac:dyDescent="0.2">
      <c r="A6" s="148"/>
      <c r="B6" s="145"/>
      <c r="C6" s="145"/>
      <c r="D6" s="145"/>
      <c r="E6" s="149"/>
      <c r="I6" s="2"/>
      <c r="J6" s="2"/>
      <c r="K6" s="2"/>
      <c r="L6" s="2"/>
      <c r="M6" s="150"/>
      <c r="N6" s="150"/>
      <c r="O6" s="150"/>
      <c r="P6" s="2"/>
      <c r="Q6" s="2"/>
      <c r="R6" s="2"/>
      <c r="S6" s="2"/>
      <c r="T6" s="211"/>
      <c r="U6" s="2"/>
      <c r="V6" s="2"/>
      <c r="W6" s="151"/>
      <c r="X6" s="152"/>
      <c r="Y6" s="152"/>
      <c r="Z6" s="152"/>
      <c r="AA6" s="152"/>
      <c r="AB6" s="152"/>
      <c r="AC6" s="152"/>
      <c r="AD6" s="152"/>
      <c r="AE6" s="152"/>
      <c r="AF6" s="152"/>
      <c r="AG6" s="2"/>
      <c r="AH6" s="98"/>
      <c r="AI6" s="151"/>
      <c r="AJ6" s="2"/>
      <c r="AK6" s="2"/>
      <c r="AL6" s="2"/>
      <c r="AM6" s="212"/>
      <c r="AN6" s="146"/>
      <c r="AO6" s="146"/>
      <c r="AP6" s="146"/>
      <c r="AQ6" s="146"/>
      <c r="AR6" s="147"/>
      <c r="AS6" s="1"/>
    </row>
    <row r="7" spans="1:45" hidden="1" x14ac:dyDescent="0.2">
      <c r="A7" s="148"/>
      <c r="B7" s="145"/>
      <c r="C7" s="145"/>
      <c r="D7" s="145"/>
      <c r="E7" s="149"/>
      <c r="I7" s="2"/>
      <c r="J7" s="2"/>
      <c r="K7" s="2"/>
      <c r="L7" s="2"/>
      <c r="M7" s="150"/>
      <c r="N7" s="150"/>
      <c r="O7" s="150"/>
      <c r="P7" s="2"/>
      <c r="Q7" s="2"/>
      <c r="R7" s="2"/>
      <c r="S7" s="2"/>
      <c r="T7" s="211"/>
      <c r="U7" s="2"/>
      <c r="V7" s="2"/>
      <c r="W7" s="151"/>
      <c r="X7" s="152"/>
      <c r="Y7" s="152"/>
      <c r="Z7" s="152"/>
      <c r="AA7" s="152"/>
      <c r="AB7" s="152"/>
      <c r="AC7" s="152"/>
      <c r="AD7" s="152"/>
      <c r="AE7" s="152"/>
      <c r="AF7" s="152"/>
      <c r="AG7" s="2"/>
      <c r="AH7" s="98"/>
      <c r="AI7" s="151"/>
      <c r="AJ7" s="2"/>
      <c r="AK7" s="2"/>
      <c r="AL7" s="2"/>
      <c r="AM7" s="212"/>
      <c r="AN7" s="146"/>
      <c r="AO7" s="146"/>
      <c r="AP7" s="146"/>
      <c r="AQ7" s="146"/>
      <c r="AR7" s="147"/>
      <c r="AS7" s="1"/>
    </row>
    <row r="8" spans="1:45" ht="24.75" hidden="1" customHeight="1" x14ac:dyDescent="0.2">
      <c r="A8" s="2"/>
      <c r="B8" s="2"/>
      <c r="C8" s="2"/>
      <c r="D8" s="153"/>
      <c r="F8" s="104"/>
      <c r="I8" s="2"/>
      <c r="J8" s="2"/>
      <c r="K8" s="2"/>
      <c r="L8" s="2"/>
      <c r="M8" s="150"/>
      <c r="N8" s="150"/>
      <c r="O8" s="150"/>
      <c r="P8" s="2"/>
      <c r="Q8" s="2"/>
      <c r="R8" s="2"/>
      <c r="S8" s="2"/>
      <c r="T8" s="211"/>
      <c r="U8" s="2"/>
      <c r="V8" s="2"/>
      <c r="W8" s="151"/>
      <c r="X8" s="152"/>
      <c r="Y8" s="152"/>
      <c r="Z8" s="152"/>
      <c r="AA8" s="152"/>
      <c r="AB8" s="152"/>
      <c r="AC8" s="152"/>
      <c r="AD8" s="152"/>
      <c r="AE8" s="152"/>
      <c r="AF8" s="152"/>
      <c r="AG8" s="2"/>
      <c r="AH8" s="98"/>
      <c r="AI8" s="151"/>
      <c r="AJ8" s="2"/>
      <c r="AK8" s="2"/>
      <c r="AL8" s="2"/>
      <c r="AM8" s="212"/>
      <c r="AN8" s="146"/>
      <c r="AO8" s="146"/>
      <c r="AP8" s="146"/>
      <c r="AQ8" s="146"/>
      <c r="AR8" s="147"/>
      <c r="AS8" s="1"/>
    </row>
    <row r="9" spans="1:45" ht="52.5" customHeight="1" x14ac:dyDescent="0.2">
      <c r="A9" s="99"/>
      <c r="B9" s="100"/>
      <c r="C9" s="100"/>
      <c r="D9" s="100"/>
      <c r="E9" s="100"/>
      <c r="F9" s="155"/>
      <c r="G9" s="155"/>
      <c r="H9" s="155"/>
      <c r="I9" s="155"/>
      <c r="J9" s="156"/>
      <c r="K9" s="156"/>
      <c r="L9" s="156"/>
      <c r="M9" s="157"/>
      <c r="N9" s="157"/>
      <c r="O9" s="157"/>
      <c r="P9" s="246" t="s">
        <v>201</v>
      </c>
      <c r="Q9" s="246"/>
      <c r="R9" s="246"/>
      <c r="S9" s="246"/>
      <c r="T9" s="246"/>
      <c r="U9" s="246"/>
      <c r="V9" s="246"/>
      <c r="W9" s="246"/>
      <c r="X9" s="246" t="s">
        <v>202</v>
      </c>
      <c r="Y9" s="246"/>
      <c r="Z9" s="246"/>
      <c r="AA9" s="246"/>
      <c r="AB9" s="246"/>
      <c r="AC9" s="246"/>
      <c r="AD9" s="246"/>
      <c r="AE9" s="246"/>
      <c r="AF9" s="246" t="s">
        <v>0</v>
      </c>
      <c r="AG9" s="246"/>
      <c r="AH9" s="246" t="s">
        <v>1</v>
      </c>
      <c r="AI9" s="246"/>
      <c r="AJ9" s="246" t="s">
        <v>2</v>
      </c>
      <c r="AK9" s="246"/>
      <c r="AL9" s="246"/>
    </row>
    <row r="10" spans="1:45" s="149" customFormat="1" ht="72.75" customHeight="1" x14ac:dyDescent="0.2">
      <c r="A10" s="158" t="s">
        <v>3</v>
      </c>
      <c r="B10" s="158" t="s">
        <v>4</v>
      </c>
      <c r="C10" s="158" t="s">
        <v>5</v>
      </c>
      <c r="D10" s="158" t="s">
        <v>6</v>
      </c>
      <c r="E10" s="158" t="s">
        <v>7</v>
      </c>
      <c r="F10" s="158" t="s">
        <v>198</v>
      </c>
      <c r="G10" s="158" t="s">
        <v>8</v>
      </c>
      <c r="H10" s="158" t="s">
        <v>199</v>
      </c>
      <c r="I10" s="158" t="s">
        <v>183</v>
      </c>
      <c r="J10" s="225" t="s">
        <v>200</v>
      </c>
      <c r="K10" s="158" t="s">
        <v>184</v>
      </c>
      <c r="L10" s="158" t="s">
        <v>9</v>
      </c>
      <c r="M10" s="158" t="s">
        <v>185</v>
      </c>
      <c r="N10" s="158" t="s">
        <v>10</v>
      </c>
      <c r="O10" s="158" t="s">
        <v>186</v>
      </c>
      <c r="P10" s="226" t="s">
        <v>11</v>
      </c>
      <c r="Q10" s="226" t="s">
        <v>12</v>
      </c>
      <c r="R10" s="226" t="s">
        <v>13</v>
      </c>
      <c r="S10" s="226" t="s">
        <v>14</v>
      </c>
      <c r="T10" s="226" t="s">
        <v>15</v>
      </c>
      <c r="U10" s="226" t="s">
        <v>16</v>
      </c>
      <c r="V10" s="226" t="s">
        <v>17</v>
      </c>
      <c r="W10" s="227" t="s">
        <v>18</v>
      </c>
      <c r="X10" s="228" t="s">
        <v>19</v>
      </c>
      <c r="Y10" s="228" t="s">
        <v>20</v>
      </c>
      <c r="Z10" s="228" t="s">
        <v>21</v>
      </c>
      <c r="AA10" s="228" t="s">
        <v>22</v>
      </c>
      <c r="AB10" s="228" t="s">
        <v>23</v>
      </c>
      <c r="AC10" s="228" t="s">
        <v>24</v>
      </c>
      <c r="AD10" s="226" t="s">
        <v>25</v>
      </c>
      <c r="AE10" s="227" t="s">
        <v>26</v>
      </c>
      <c r="AF10" s="226" t="s">
        <v>203</v>
      </c>
      <c r="AG10" s="227" t="s">
        <v>204</v>
      </c>
      <c r="AH10" s="226" t="s">
        <v>205</v>
      </c>
      <c r="AI10" s="227" t="s">
        <v>206</v>
      </c>
      <c r="AJ10" s="226" t="s">
        <v>207</v>
      </c>
      <c r="AK10" s="229" t="s">
        <v>208</v>
      </c>
      <c r="AL10" s="226" t="s">
        <v>27</v>
      </c>
      <c r="AM10" s="3"/>
    </row>
    <row r="11" spans="1:45" s="159" customFormat="1" ht="81" customHeight="1" x14ac:dyDescent="0.2">
      <c r="A11" s="117">
        <v>240210</v>
      </c>
      <c r="B11" s="178" t="s">
        <v>174</v>
      </c>
      <c r="C11" s="117" t="s">
        <v>28</v>
      </c>
      <c r="D11" s="214" t="s">
        <v>29</v>
      </c>
      <c r="E11" s="118" t="s">
        <v>30</v>
      </c>
      <c r="F11" s="119">
        <v>6</v>
      </c>
      <c r="G11" s="120" t="s">
        <v>31</v>
      </c>
      <c r="H11" s="121">
        <v>0</v>
      </c>
      <c r="I11" s="122">
        <v>1</v>
      </c>
      <c r="J11" s="119">
        <v>2</v>
      </c>
      <c r="K11" s="122">
        <f>+AF11</f>
        <v>1</v>
      </c>
      <c r="L11" s="103">
        <v>2</v>
      </c>
      <c r="M11" s="105"/>
      <c r="N11" s="103">
        <v>2</v>
      </c>
      <c r="O11" s="105"/>
      <c r="P11" s="102">
        <v>0</v>
      </c>
      <c r="Q11" s="102">
        <v>0</v>
      </c>
      <c r="R11" s="201">
        <v>0</v>
      </c>
      <c r="S11" s="179">
        <v>0</v>
      </c>
      <c r="T11" s="102">
        <v>0</v>
      </c>
      <c r="U11" s="103">
        <v>1</v>
      </c>
      <c r="V11" s="102">
        <f>+SUM(P11:U11)</f>
        <v>1</v>
      </c>
      <c r="W11" s="197">
        <f>+V11/J11</f>
        <v>0.5</v>
      </c>
      <c r="X11" s="213">
        <v>0</v>
      </c>
      <c r="Y11" s="102">
        <v>0</v>
      </c>
      <c r="Z11" s="102">
        <v>0</v>
      </c>
      <c r="AA11" s="179">
        <v>0</v>
      </c>
      <c r="AB11" s="102">
        <v>0</v>
      </c>
      <c r="AC11" s="102">
        <v>0</v>
      </c>
      <c r="AD11" s="103">
        <f>+SUM(X11:AC11)</f>
        <v>0</v>
      </c>
      <c r="AE11" s="106">
        <f>+AD11/J11</f>
        <v>0</v>
      </c>
      <c r="AF11" s="103">
        <f>+V11+AD11</f>
        <v>1</v>
      </c>
      <c r="AG11" s="197">
        <f>+AF11/J11</f>
        <v>0.5</v>
      </c>
      <c r="AH11" s="191">
        <f>+I11+AF11</f>
        <v>2</v>
      </c>
      <c r="AI11" s="198">
        <f>+AH11/F11</f>
        <v>0.33333333333333331</v>
      </c>
      <c r="AJ11" s="110" t="s">
        <v>211</v>
      </c>
      <c r="AK11" s="222" t="s">
        <v>192</v>
      </c>
      <c r="AL11" s="231" t="s">
        <v>212</v>
      </c>
      <c r="AM11" s="232"/>
    </row>
    <row r="12" spans="1:45" s="159" customFormat="1" ht="72" customHeight="1" x14ac:dyDescent="0.2">
      <c r="A12" s="123">
        <v>240209</v>
      </c>
      <c r="B12" s="180" t="s">
        <v>176</v>
      </c>
      <c r="C12" s="123" t="s">
        <v>34</v>
      </c>
      <c r="D12" s="215" t="s">
        <v>35</v>
      </c>
      <c r="E12" s="124" t="s">
        <v>30</v>
      </c>
      <c r="F12" s="125">
        <v>400</v>
      </c>
      <c r="G12" s="126" t="s">
        <v>31</v>
      </c>
      <c r="H12" s="125">
        <v>100</v>
      </c>
      <c r="I12" s="125">
        <v>101</v>
      </c>
      <c r="J12" s="125">
        <v>100</v>
      </c>
      <c r="K12" s="127">
        <f>+AF12</f>
        <v>289</v>
      </c>
      <c r="L12" s="103">
        <v>100</v>
      </c>
      <c r="M12" s="107"/>
      <c r="N12" s="103">
        <v>100</v>
      </c>
      <c r="O12" s="107"/>
      <c r="P12" s="103">
        <v>13</v>
      </c>
      <c r="Q12" s="103">
        <v>54</v>
      </c>
      <c r="R12" s="202">
        <v>12</v>
      </c>
      <c r="S12" s="209">
        <v>60</v>
      </c>
      <c r="T12" s="103">
        <v>14</v>
      </c>
      <c r="U12" s="103">
        <v>99</v>
      </c>
      <c r="V12" s="103">
        <f t="shared" ref="V12:V19" si="0">+SUM(P12:U12)</f>
        <v>252</v>
      </c>
      <c r="W12" s="198">
        <f>+V12/J12</f>
        <v>2.52</v>
      </c>
      <c r="X12" s="108">
        <v>5</v>
      </c>
      <c r="Y12" s="103">
        <v>22</v>
      </c>
      <c r="Z12" s="103">
        <v>10</v>
      </c>
      <c r="AA12" s="160"/>
      <c r="AB12" s="103"/>
      <c r="AC12" s="103"/>
      <c r="AD12" s="103">
        <f t="shared" ref="AD12:AD19" si="1">+SUM(X12:AC12)</f>
        <v>37</v>
      </c>
      <c r="AE12" s="106">
        <f t="shared" ref="AE12:AE19" si="2">+AD12/J12</f>
        <v>0.37</v>
      </c>
      <c r="AF12" s="103">
        <f t="shared" ref="AF12:AF19" si="3">+V12+AD12</f>
        <v>289</v>
      </c>
      <c r="AG12" s="198">
        <f t="shared" ref="AG12:AG19" si="4">+AF12/J12</f>
        <v>2.89</v>
      </c>
      <c r="AH12" s="191">
        <f>+I12+AF12</f>
        <v>390</v>
      </c>
      <c r="AI12" s="198">
        <f t="shared" ref="AI12:AI19" si="5">+AH12/F12</f>
        <v>0.97499999999999998</v>
      </c>
      <c r="AJ12" s="110" t="s">
        <v>213</v>
      </c>
      <c r="AK12" s="222" t="s">
        <v>214</v>
      </c>
      <c r="AL12" s="231" t="s">
        <v>215</v>
      </c>
      <c r="AM12" s="232"/>
    </row>
    <row r="13" spans="1:45" s="159" customFormat="1" ht="69.75" customHeight="1" x14ac:dyDescent="0.2">
      <c r="A13" s="240">
        <v>240198</v>
      </c>
      <c r="B13" s="255" t="s">
        <v>175</v>
      </c>
      <c r="C13" s="128" t="s">
        <v>32</v>
      </c>
      <c r="D13" s="216" t="s">
        <v>33</v>
      </c>
      <c r="E13" s="129" t="s">
        <v>30</v>
      </c>
      <c r="F13" s="130">
        <v>10000</v>
      </c>
      <c r="G13" s="131" t="s">
        <v>31</v>
      </c>
      <c r="H13" s="130">
        <v>2500</v>
      </c>
      <c r="I13" s="130">
        <v>5179</v>
      </c>
      <c r="J13" s="130">
        <v>2500</v>
      </c>
      <c r="K13" s="132">
        <f>+AF13</f>
        <v>4744</v>
      </c>
      <c r="L13" s="103"/>
      <c r="M13" s="107"/>
      <c r="N13" s="103"/>
      <c r="O13" s="107"/>
      <c r="P13" s="181">
        <v>506</v>
      </c>
      <c r="Q13" s="193">
        <v>773</v>
      </c>
      <c r="R13" s="203">
        <v>1059</v>
      </c>
      <c r="S13" s="181">
        <v>348</v>
      </c>
      <c r="T13" s="103">
        <v>770</v>
      </c>
      <c r="U13" s="103">
        <v>756</v>
      </c>
      <c r="V13" s="103">
        <f t="shared" si="0"/>
        <v>4212</v>
      </c>
      <c r="W13" s="198">
        <f t="shared" ref="W13:W18" si="6">+V13/J13</f>
        <v>1.6848000000000001</v>
      </c>
      <c r="X13" s="108">
        <v>333</v>
      </c>
      <c r="Y13" s="103">
        <v>104</v>
      </c>
      <c r="Z13" s="103">
        <v>95</v>
      </c>
      <c r="AA13" s="160"/>
      <c r="AB13" s="103"/>
      <c r="AC13" s="103"/>
      <c r="AD13" s="103">
        <f t="shared" si="1"/>
        <v>532</v>
      </c>
      <c r="AE13" s="106">
        <f t="shared" si="2"/>
        <v>0.21279999999999999</v>
      </c>
      <c r="AF13" s="103">
        <f t="shared" si="3"/>
        <v>4744</v>
      </c>
      <c r="AG13" s="198">
        <f t="shared" si="4"/>
        <v>1.8976</v>
      </c>
      <c r="AH13" s="191">
        <f>+I13+AF13</f>
        <v>9923</v>
      </c>
      <c r="AI13" s="198">
        <f>+AH13/F13</f>
        <v>0.99229999999999996</v>
      </c>
      <c r="AJ13" s="110" t="s">
        <v>216</v>
      </c>
      <c r="AK13" s="222" t="s">
        <v>217</v>
      </c>
      <c r="AL13" s="231" t="s">
        <v>218</v>
      </c>
      <c r="AM13" s="232"/>
    </row>
    <row r="14" spans="1:45" s="159" customFormat="1" ht="66" customHeight="1" x14ac:dyDescent="0.2">
      <c r="A14" s="241"/>
      <c r="B14" s="256"/>
      <c r="C14" s="128" t="s">
        <v>36</v>
      </c>
      <c r="D14" s="216" t="s">
        <v>37</v>
      </c>
      <c r="E14" s="129" t="s">
        <v>30</v>
      </c>
      <c r="F14" s="130">
        <v>4000</v>
      </c>
      <c r="G14" s="131" t="s">
        <v>31</v>
      </c>
      <c r="H14" s="130">
        <v>200</v>
      </c>
      <c r="I14" s="130">
        <v>327</v>
      </c>
      <c r="J14" s="130">
        <v>1300</v>
      </c>
      <c r="K14" s="132">
        <f t="shared" ref="K14:K19" si="7">+AF14</f>
        <v>207</v>
      </c>
      <c r="L14" s="103">
        <v>1200</v>
      </c>
      <c r="M14" s="107"/>
      <c r="N14" s="103">
        <v>1000</v>
      </c>
      <c r="O14" s="107"/>
      <c r="P14" s="182">
        <v>3</v>
      </c>
      <c r="Q14" s="194">
        <v>4</v>
      </c>
      <c r="R14" s="204">
        <v>26</v>
      </c>
      <c r="S14" s="181">
        <v>14</v>
      </c>
      <c r="T14" s="182">
        <v>16</v>
      </c>
      <c r="U14" s="182">
        <v>19</v>
      </c>
      <c r="V14" s="103">
        <f t="shared" si="0"/>
        <v>82</v>
      </c>
      <c r="W14" s="199">
        <f t="shared" si="6"/>
        <v>6.3076923076923072E-2</v>
      </c>
      <c r="X14" s="108">
        <v>36</v>
      </c>
      <c r="Y14" s="103">
        <v>25</v>
      </c>
      <c r="Z14" s="103">
        <v>64</v>
      </c>
      <c r="AA14" s="160"/>
      <c r="AB14" s="103"/>
      <c r="AC14" s="103"/>
      <c r="AD14" s="103">
        <f t="shared" si="1"/>
        <v>125</v>
      </c>
      <c r="AE14" s="106">
        <f t="shared" si="2"/>
        <v>9.6153846153846159E-2</v>
      </c>
      <c r="AF14" s="103">
        <f t="shared" si="3"/>
        <v>207</v>
      </c>
      <c r="AG14" s="199">
        <f t="shared" si="4"/>
        <v>0.15923076923076923</v>
      </c>
      <c r="AH14" s="191">
        <f>+I14+AF14</f>
        <v>534</v>
      </c>
      <c r="AI14" s="199">
        <f t="shared" si="5"/>
        <v>0.13350000000000001</v>
      </c>
      <c r="AJ14" s="110" t="s">
        <v>219</v>
      </c>
      <c r="AK14" s="222" t="s">
        <v>196</v>
      </c>
      <c r="AL14" s="231" t="s">
        <v>220</v>
      </c>
      <c r="AM14" s="232"/>
    </row>
    <row r="15" spans="1:45" s="159" customFormat="1" ht="72" customHeight="1" x14ac:dyDescent="0.2">
      <c r="A15" s="243">
        <v>240211</v>
      </c>
      <c r="B15" s="237" t="s">
        <v>177</v>
      </c>
      <c r="C15" s="133" t="s">
        <v>42</v>
      </c>
      <c r="D15" s="217" t="s">
        <v>43</v>
      </c>
      <c r="E15" s="134" t="s">
        <v>30</v>
      </c>
      <c r="F15" s="135">
        <v>1500</v>
      </c>
      <c r="G15" s="136" t="s">
        <v>31</v>
      </c>
      <c r="H15" s="135">
        <v>150</v>
      </c>
      <c r="I15" s="135">
        <v>174</v>
      </c>
      <c r="J15" s="137">
        <v>450</v>
      </c>
      <c r="K15" s="138">
        <f t="shared" si="7"/>
        <v>301</v>
      </c>
      <c r="L15" s="112">
        <v>450</v>
      </c>
      <c r="M15" s="105"/>
      <c r="N15" s="112">
        <v>450</v>
      </c>
      <c r="O15" s="105"/>
      <c r="P15" s="111">
        <v>0</v>
      </c>
      <c r="Q15" s="195">
        <v>31</v>
      </c>
      <c r="R15" s="205">
        <v>28</v>
      </c>
      <c r="S15" s="111">
        <v>0</v>
      </c>
      <c r="T15" s="182">
        <v>51</v>
      </c>
      <c r="U15" s="182">
        <v>31</v>
      </c>
      <c r="V15" s="103">
        <f>+SUM(P15:U15)</f>
        <v>141</v>
      </c>
      <c r="W15" s="199">
        <f t="shared" si="6"/>
        <v>0.31333333333333335</v>
      </c>
      <c r="X15" s="108">
        <v>41</v>
      </c>
      <c r="Y15" s="183">
        <v>42</v>
      </c>
      <c r="Z15" s="183">
        <v>77</v>
      </c>
      <c r="AA15" s="183"/>
      <c r="AB15" s="103"/>
      <c r="AC15" s="101"/>
      <c r="AD15" s="103">
        <f t="shared" si="1"/>
        <v>160</v>
      </c>
      <c r="AE15" s="106">
        <f t="shared" si="2"/>
        <v>0.35555555555555557</v>
      </c>
      <c r="AF15" s="103">
        <f t="shared" si="3"/>
        <v>301</v>
      </c>
      <c r="AG15" s="199">
        <f t="shared" si="4"/>
        <v>0.66888888888888887</v>
      </c>
      <c r="AH15" s="191">
        <f t="shared" ref="AH15:AH19" si="8">+I15+AF15</f>
        <v>475</v>
      </c>
      <c r="AI15" s="200">
        <f t="shared" si="5"/>
        <v>0.31666666666666665</v>
      </c>
      <c r="AJ15" s="184" t="s">
        <v>221</v>
      </c>
      <c r="AK15" s="222" t="s">
        <v>222</v>
      </c>
      <c r="AL15" s="231" t="s">
        <v>223</v>
      </c>
      <c r="AM15" s="232"/>
    </row>
    <row r="16" spans="1:45" s="159" customFormat="1" ht="77.25" customHeight="1" x14ac:dyDescent="0.2">
      <c r="A16" s="244"/>
      <c r="B16" s="238"/>
      <c r="C16" s="133" t="s">
        <v>38</v>
      </c>
      <c r="D16" s="217" t="s">
        <v>39</v>
      </c>
      <c r="E16" s="134" t="s">
        <v>30</v>
      </c>
      <c r="F16" s="135">
        <v>15000</v>
      </c>
      <c r="G16" s="136" t="s">
        <v>31</v>
      </c>
      <c r="H16" s="135">
        <v>1000</v>
      </c>
      <c r="I16" s="138">
        <v>817</v>
      </c>
      <c r="J16" s="135">
        <v>5000</v>
      </c>
      <c r="K16" s="138">
        <f t="shared" si="7"/>
        <v>2837</v>
      </c>
      <c r="L16" s="103">
        <v>5000</v>
      </c>
      <c r="M16" s="107"/>
      <c r="N16" s="103">
        <v>4000</v>
      </c>
      <c r="O16" s="107"/>
      <c r="P16" s="111">
        <v>81</v>
      </c>
      <c r="Q16" s="195">
        <v>72</v>
      </c>
      <c r="R16" s="205">
        <v>276</v>
      </c>
      <c r="S16" s="111">
        <v>16</v>
      </c>
      <c r="T16" s="182">
        <v>425</v>
      </c>
      <c r="U16" s="182">
        <v>293</v>
      </c>
      <c r="V16" s="103">
        <f t="shared" si="0"/>
        <v>1163</v>
      </c>
      <c r="W16" s="199">
        <f t="shared" si="6"/>
        <v>0.2326</v>
      </c>
      <c r="X16" s="108">
        <v>486</v>
      </c>
      <c r="Y16" s="103">
        <v>851</v>
      </c>
      <c r="Z16" s="103">
        <v>337</v>
      </c>
      <c r="AA16" s="160"/>
      <c r="AB16" s="103"/>
      <c r="AC16" s="103"/>
      <c r="AD16" s="103">
        <f t="shared" si="1"/>
        <v>1674</v>
      </c>
      <c r="AE16" s="106">
        <f t="shared" si="2"/>
        <v>0.33479999999999999</v>
      </c>
      <c r="AF16" s="103">
        <f t="shared" si="3"/>
        <v>2837</v>
      </c>
      <c r="AG16" s="199">
        <f t="shared" si="4"/>
        <v>0.56740000000000002</v>
      </c>
      <c r="AH16" s="191">
        <f>+I16+AF16</f>
        <v>3654</v>
      </c>
      <c r="AI16" s="199">
        <f t="shared" si="5"/>
        <v>0.24360000000000001</v>
      </c>
      <c r="AJ16" s="110" t="s">
        <v>224</v>
      </c>
      <c r="AK16" s="222" t="s">
        <v>193</v>
      </c>
      <c r="AL16" s="231" t="s">
        <v>225</v>
      </c>
      <c r="AM16" s="232"/>
    </row>
    <row r="17" spans="1:47" s="159" customFormat="1" ht="59.25" customHeight="1" x14ac:dyDescent="0.2">
      <c r="A17" s="245"/>
      <c r="B17" s="239"/>
      <c r="C17" s="133" t="s">
        <v>40</v>
      </c>
      <c r="D17" s="217" t="s">
        <v>41</v>
      </c>
      <c r="E17" s="134" t="s">
        <v>30</v>
      </c>
      <c r="F17" s="139">
        <v>2200</v>
      </c>
      <c r="G17" s="136" t="s">
        <v>31</v>
      </c>
      <c r="H17" s="137">
        <v>450</v>
      </c>
      <c r="I17" s="138">
        <v>450</v>
      </c>
      <c r="J17" s="137">
        <v>600</v>
      </c>
      <c r="K17" s="138">
        <f t="shared" si="7"/>
        <v>247</v>
      </c>
      <c r="L17" s="112">
        <v>600</v>
      </c>
      <c r="M17" s="113"/>
      <c r="N17" s="114">
        <v>550</v>
      </c>
      <c r="O17" s="113"/>
      <c r="P17" s="111">
        <v>63</v>
      </c>
      <c r="Q17" s="195">
        <v>19</v>
      </c>
      <c r="R17" s="205">
        <v>0</v>
      </c>
      <c r="S17" s="111">
        <v>0</v>
      </c>
      <c r="T17" s="182">
        <v>41</v>
      </c>
      <c r="U17" s="182">
        <v>0</v>
      </c>
      <c r="V17" s="103">
        <f>+SUM(P17:U17)</f>
        <v>123</v>
      </c>
      <c r="W17" s="200">
        <f t="shared" si="6"/>
        <v>0.20499999999999999</v>
      </c>
      <c r="X17" s="116">
        <v>59</v>
      </c>
      <c r="Y17" s="116">
        <v>65</v>
      </c>
      <c r="Z17" s="109">
        <v>0</v>
      </c>
      <c r="AA17" s="160"/>
      <c r="AB17" s="115"/>
      <c r="AC17" s="115"/>
      <c r="AD17" s="103">
        <f t="shared" si="1"/>
        <v>124</v>
      </c>
      <c r="AE17" s="106">
        <f t="shared" si="2"/>
        <v>0.20666666666666667</v>
      </c>
      <c r="AF17" s="103">
        <f t="shared" si="3"/>
        <v>247</v>
      </c>
      <c r="AG17" s="200">
        <f t="shared" si="4"/>
        <v>0.41166666666666668</v>
      </c>
      <c r="AH17" s="191">
        <f t="shared" si="8"/>
        <v>697</v>
      </c>
      <c r="AI17" s="200">
        <f t="shared" si="5"/>
        <v>0.31681818181818183</v>
      </c>
      <c r="AJ17" s="110" t="s">
        <v>226</v>
      </c>
      <c r="AK17" s="222" t="s">
        <v>194</v>
      </c>
      <c r="AL17" s="231" t="s">
        <v>227</v>
      </c>
      <c r="AM17" s="232"/>
    </row>
    <row r="18" spans="1:47" s="159" customFormat="1" ht="72.75" customHeight="1" x14ac:dyDescent="0.2">
      <c r="A18" s="233" t="s">
        <v>44</v>
      </c>
      <c r="B18" s="234"/>
      <c r="C18" s="142" t="s">
        <v>45</v>
      </c>
      <c r="D18" s="218" t="s">
        <v>46</v>
      </c>
      <c r="E18" s="140" t="s">
        <v>30</v>
      </c>
      <c r="F18" s="141">
        <v>1260</v>
      </c>
      <c r="G18" s="142" t="s">
        <v>31</v>
      </c>
      <c r="H18" s="141">
        <v>315</v>
      </c>
      <c r="I18" s="143">
        <v>388</v>
      </c>
      <c r="J18" s="144">
        <v>315</v>
      </c>
      <c r="K18" s="143">
        <f t="shared" si="7"/>
        <v>44</v>
      </c>
      <c r="L18" s="144">
        <v>315</v>
      </c>
      <c r="M18" s="185"/>
      <c r="N18" s="144">
        <v>315</v>
      </c>
      <c r="O18" s="185"/>
      <c r="P18" s="142">
        <v>5</v>
      </c>
      <c r="Q18" s="196">
        <v>2</v>
      </c>
      <c r="R18" s="206">
        <v>8</v>
      </c>
      <c r="S18" s="210">
        <v>3</v>
      </c>
      <c r="T18" s="210">
        <v>3</v>
      </c>
      <c r="U18" s="186">
        <v>0</v>
      </c>
      <c r="V18" s="141">
        <f>+SUM(P18:U18)</f>
        <v>21</v>
      </c>
      <c r="W18" s="199">
        <f t="shared" si="6"/>
        <v>6.6666666666666666E-2</v>
      </c>
      <c r="X18" s="141">
        <v>5</v>
      </c>
      <c r="Y18" s="141">
        <v>9</v>
      </c>
      <c r="Z18" s="141">
        <v>9</v>
      </c>
      <c r="AA18" s="189"/>
      <c r="AB18" s="188"/>
      <c r="AC18" s="189"/>
      <c r="AD18" s="141">
        <f t="shared" si="1"/>
        <v>23</v>
      </c>
      <c r="AE18" s="187">
        <f t="shared" si="2"/>
        <v>7.301587301587302E-2</v>
      </c>
      <c r="AF18" s="141">
        <f>+V18+AD18</f>
        <v>44</v>
      </c>
      <c r="AG18" s="199">
        <f t="shared" si="4"/>
        <v>0.13968253968253969</v>
      </c>
      <c r="AH18" s="191">
        <f t="shared" si="8"/>
        <v>432</v>
      </c>
      <c r="AI18" s="198">
        <f t="shared" si="5"/>
        <v>0.34285714285714286</v>
      </c>
      <c r="AJ18" s="190" t="s">
        <v>228</v>
      </c>
      <c r="AK18" s="223" t="s">
        <v>197</v>
      </c>
      <c r="AL18" s="224" t="s">
        <v>230</v>
      </c>
      <c r="AM18" s="219"/>
    </row>
    <row r="19" spans="1:47" s="159" customFormat="1" ht="60" x14ac:dyDescent="0.2">
      <c r="A19" s="235"/>
      <c r="B19" s="236"/>
      <c r="C19" s="142" t="s">
        <v>47</v>
      </c>
      <c r="D19" s="218" t="s">
        <v>48</v>
      </c>
      <c r="E19" s="140" t="s">
        <v>30</v>
      </c>
      <c r="F19" s="141">
        <v>12000</v>
      </c>
      <c r="G19" s="142" t="s">
        <v>31</v>
      </c>
      <c r="H19" s="141">
        <v>1000</v>
      </c>
      <c r="I19" s="143">
        <v>513</v>
      </c>
      <c r="J19" s="144">
        <v>4000</v>
      </c>
      <c r="K19" s="143">
        <f t="shared" si="7"/>
        <v>1811</v>
      </c>
      <c r="L19" s="144">
        <v>4000</v>
      </c>
      <c r="M19" s="185"/>
      <c r="N19" s="144">
        <v>3000</v>
      </c>
      <c r="O19" s="185"/>
      <c r="P19" s="142">
        <v>41</v>
      </c>
      <c r="Q19" s="196">
        <v>205</v>
      </c>
      <c r="R19" s="207">
        <v>154</v>
      </c>
      <c r="S19" s="210">
        <v>167</v>
      </c>
      <c r="T19" s="210">
        <v>84</v>
      </c>
      <c r="U19" s="186">
        <v>168</v>
      </c>
      <c r="V19" s="141">
        <f t="shared" si="0"/>
        <v>819</v>
      </c>
      <c r="W19" s="199">
        <f>+V19/J19</f>
        <v>0.20474999999999999</v>
      </c>
      <c r="X19" s="141">
        <v>324</v>
      </c>
      <c r="Y19" s="141">
        <v>291</v>
      </c>
      <c r="Z19" s="141">
        <v>377</v>
      </c>
      <c r="AA19" s="189"/>
      <c r="AB19" s="188"/>
      <c r="AC19" s="189"/>
      <c r="AD19" s="141">
        <f t="shared" si="1"/>
        <v>992</v>
      </c>
      <c r="AE19" s="187">
        <f t="shared" si="2"/>
        <v>0.248</v>
      </c>
      <c r="AF19" s="141">
        <f t="shared" si="3"/>
        <v>1811</v>
      </c>
      <c r="AG19" s="199">
        <f t="shared" si="4"/>
        <v>0.45274999999999999</v>
      </c>
      <c r="AH19" s="191">
        <f t="shared" si="8"/>
        <v>2324</v>
      </c>
      <c r="AI19" s="199">
        <f t="shared" si="5"/>
        <v>0.19366666666666665</v>
      </c>
      <c r="AJ19" s="190" t="s">
        <v>228</v>
      </c>
      <c r="AK19" s="223" t="s">
        <v>195</v>
      </c>
      <c r="AL19" s="220" t="s">
        <v>229</v>
      </c>
      <c r="AM19" s="219"/>
    </row>
    <row r="20" spans="1:47" ht="24.75" customHeight="1" x14ac:dyDescent="0.2">
      <c r="I20" s="208"/>
      <c r="T20" s="145"/>
      <c r="Y20" s="221"/>
      <c r="AL20" s="145"/>
    </row>
    <row r="21" spans="1:47" x14ac:dyDescent="0.2">
      <c r="T21" s="145"/>
    </row>
    <row r="22" spans="1:47" x14ac:dyDescent="0.2">
      <c r="A22" s="2" t="s">
        <v>49</v>
      </c>
      <c r="B22" s="145"/>
      <c r="C22" s="145"/>
      <c r="D22" s="145"/>
      <c r="E22" s="149"/>
      <c r="M22" s="145"/>
      <c r="N22" s="145"/>
      <c r="O22" s="145"/>
      <c r="T22" s="145"/>
      <c r="W22" s="145"/>
      <c r="X22" s="145"/>
      <c r="Y22" s="145"/>
      <c r="Z22" s="145"/>
      <c r="AA22" s="163"/>
      <c r="AB22" s="164"/>
      <c r="AC22" s="164"/>
      <c r="AD22" s="164"/>
      <c r="AE22" s="164"/>
      <c r="AF22" s="165"/>
      <c r="AG22" s="165"/>
      <c r="AH22" s="165"/>
      <c r="AI22" s="165"/>
      <c r="AL22" s="145"/>
      <c r="AS22" s="3"/>
      <c r="AT22" s="3"/>
      <c r="AU22" s="147"/>
    </row>
    <row r="23" spans="1:47" ht="28.5" customHeight="1" x14ac:dyDescent="0.2">
      <c r="A23" s="166"/>
      <c r="B23" s="167"/>
      <c r="C23" s="167"/>
      <c r="D23" s="167"/>
      <c r="E23" s="168"/>
      <c r="F23" s="169"/>
      <c r="M23" s="145"/>
      <c r="N23" s="145"/>
      <c r="O23" s="145"/>
      <c r="T23" s="145"/>
      <c r="W23" s="145"/>
      <c r="X23" s="145"/>
      <c r="Y23" s="145"/>
      <c r="Z23" s="145"/>
      <c r="AA23" s="163"/>
      <c r="AB23" s="164"/>
      <c r="AC23" s="164"/>
      <c r="AD23" s="164"/>
      <c r="AE23" s="164"/>
      <c r="AF23" s="165"/>
      <c r="AG23" s="165"/>
      <c r="AH23" s="165"/>
      <c r="AI23" s="165"/>
      <c r="AL23" s="145"/>
      <c r="AS23" s="3"/>
      <c r="AT23" s="3"/>
      <c r="AU23" s="147"/>
    </row>
    <row r="24" spans="1:47" x14ac:dyDescent="0.2">
      <c r="A24" s="148"/>
      <c r="B24" s="145"/>
      <c r="C24" s="145"/>
      <c r="D24" s="145"/>
      <c r="E24" s="149"/>
      <c r="M24" s="145"/>
      <c r="N24" s="145"/>
      <c r="O24" s="145"/>
      <c r="T24" s="145"/>
      <c r="W24" s="145"/>
      <c r="X24" s="145"/>
      <c r="Y24" s="145"/>
      <c r="Z24" s="145"/>
      <c r="AA24" s="163"/>
      <c r="AB24" s="164"/>
      <c r="AC24" s="164"/>
      <c r="AD24" s="164"/>
      <c r="AE24" s="164"/>
      <c r="AF24" s="165"/>
      <c r="AG24" s="165"/>
      <c r="AH24" s="165"/>
      <c r="AI24" s="165"/>
      <c r="AL24" s="145"/>
      <c r="AS24" s="3"/>
      <c r="AT24" s="3"/>
      <c r="AU24" s="147"/>
    </row>
    <row r="25" spans="1:47" x14ac:dyDescent="0.2">
      <c r="A25" s="148"/>
      <c r="B25" s="145"/>
      <c r="C25" s="145"/>
      <c r="D25" s="145"/>
      <c r="E25" s="149"/>
      <c r="M25" s="145"/>
      <c r="N25" s="145"/>
      <c r="O25" s="145"/>
      <c r="T25" s="145"/>
      <c r="W25" s="145"/>
      <c r="X25" s="145"/>
      <c r="Y25" s="145"/>
      <c r="Z25" s="145"/>
      <c r="AA25" s="163"/>
      <c r="AB25" s="164"/>
      <c r="AC25" s="164"/>
      <c r="AD25" s="164"/>
      <c r="AE25" s="164"/>
      <c r="AF25" s="165"/>
      <c r="AG25" s="165"/>
      <c r="AH25" s="165"/>
      <c r="AI25" s="165"/>
      <c r="AL25" s="145"/>
      <c r="AS25" s="3"/>
      <c r="AT25" s="3"/>
      <c r="AU25" s="147"/>
    </row>
    <row r="26" spans="1:47" ht="12.75" thickBot="1" x14ac:dyDescent="0.25">
      <c r="A26" s="2" t="s">
        <v>50</v>
      </c>
      <c r="B26" s="145"/>
      <c r="T26" s="145"/>
    </row>
    <row r="27" spans="1:47" x14ac:dyDescent="0.2">
      <c r="A27" s="170" t="s">
        <v>187</v>
      </c>
      <c r="B27" s="170"/>
      <c r="D27" s="171"/>
      <c r="T27" s="145"/>
    </row>
    <row r="28" spans="1:47" ht="19.5" customHeight="1" x14ac:dyDescent="0.2">
      <c r="A28" s="172" t="s">
        <v>188</v>
      </c>
      <c r="B28" s="172"/>
      <c r="D28" s="173"/>
      <c r="T28" s="145"/>
    </row>
    <row r="29" spans="1:47" ht="12.75" thickBot="1" x14ac:dyDescent="0.25">
      <c r="A29" s="170" t="s">
        <v>189</v>
      </c>
      <c r="B29" s="170"/>
      <c r="D29" s="174"/>
      <c r="T29" s="145"/>
    </row>
    <row r="30" spans="1:47" ht="16.5" customHeight="1" x14ac:dyDescent="0.2">
      <c r="A30" s="172" t="s">
        <v>51</v>
      </c>
      <c r="B30" s="172"/>
      <c r="D30" s="175"/>
      <c r="T30" s="145"/>
    </row>
    <row r="31" spans="1:47" ht="18.75" customHeight="1" x14ac:dyDescent="0.2">
      <c r="A31" s="172" t="s">
        <v>52</v>
      </c>
      <c r="B31" s="172"/>
      <c r="D31" s="4"/>
      <c r="E31" s="149"/>
      <c r="T31" s="14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J31" s="177"/>
    </row>
    <row r="32" spans="1:47" x14ac:dyDescent="0.2">
      <c r="A32" s="153"/>
      <c r="B32" s="153"/>
      <c r="T32" s="14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J32" s="177"/>
    </row>
    <row r="33" spans="1:36" x14ac:dyDescent="0.2">
      <c r="A33" s="153"/>
      <c r="B33" s="153"/>
      <c r="T33" s="14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J33" s="177"/>
    </row>
    <row r="34" spans="1:36" x14ac:dyDescent="0.2">
      <c r="A34" s="153"/>
      <c r="B34" s="153"/>
      <c r="T34" s="14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J34" s="177"/>
    </row>
    <row r="35" spans="1:36" ht="24.75" customHeight="1" x14ac:dyDescent="0.2">
      <c r="A35" s="249" t="s">
        <v>53</v>
      </c>
      <c r="B35" s="110" t="s">
        <v>178</v>
      </c>
      <c r="C35" s="250" t="s">
        <v>54</v>
      </c>
      <c r="D35" s="192" t="s">
        <v>180</v>
      </c>
      <c r="E35" s="251" t="s">
        <v>55</v>
      </c>
      <c r="F35" s="252" t="s">
        <v>190</v>
      </c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4"/>
      <c r="R35" s="242"/>
      <c r="T35" s="145"/>
    </row>
    <row r="36" spans="1:36" ht="24" x14ac:dyDescent="0.2">
      <c r="A36" s="249"/>
      <c r="B36" s="110" t="s">
        <v>179</v>
      </c>
      <c r="C36" s="250"/>
      <c r="D36" s="110" t="s">
        <v>179</v>
      </c>
      <c r="E36" s="251"/>
      <c r="F36" s="252" t="s">
        <v>191</v>
      </c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4"/>
      <c r="R36" s="242"/>
      <c r="T36" s="145"/>
    </row>
    <row r="37" spans="1:36" x14ac:dyDescent="0.2">
      <c r="T37" s="145"/>
    </row>
    <row r="38" spans="1:36" x14ac:dyDescent="0.2">
      <c r="T38" s="145"/>
    </row>
    <row r="39" spans="1:36" x14ac:dyDescent="0.2">
      <c r="T39" s="145"/>
    </row>
    <row r="40" spans="1:36" x14ac:dyDescent="0.2">
      <c r="T40" s="145"/>
    </row>
    <row r="41" spans="1:36" x14ac:dyDescent="0.2">
      <c r="T41" s="145"/>
    </row>
    <row r="42" spans="1:36" x14ac:dyDescent="0.2">
      <c r="T42" s="145"/>
    </row>
    <row r="43" spans="1:36" x14ac:dyDescent="0.2">
      <c r="T43" s="145"/>
    </row>
    <row r="44" spans="1:36" x14ac:dyDescent="0.2">
      <c r="T44" s="145"/>
    </row>
    <row r="45" spans="1:36" x14ac:dyDescent="0.2">
      <c r="T45" s="145"/>
    </row>
    <row r="46" spans="1:36" x14ac:dyDescent="0.2">
      <c r="T46" s="145"/>
    </row>
    <row r="47" spans="1:36" x14ac:dyDescent="0.2">
      <c r="T47" s="145"/>
    </row>
    <row r="48" spans="1:36" x14ac:dyDescent="0.2">
      <c r="T48" s="145"/>
    </row>
    <row r="49" spans="20:20" x14ac:dyDescent="0.2">
      <c r="T49" s="145"/>
    </row>
    <row r="50" spans="20:20" x14ac:dyDescent="0.2">
      <c r="T50" s="145"/>
    </row>
    <row r="51" spans="20:20" x14ac:dyDescent="0.2">
      <c r="T51" s="145"/>
    </row>
    <row r="52" spans="20:20" x14ac:dyDescent="0.2">
      <c r="T52" s="145"/>
    </row>
    <row r="53" spans="20:20" x14ac:dyDescent="0.2">
      <c r="T53" s="145"/>
    </row>
    <row r="54" spans="20:20" x14ac:dyDescent="0.2">
      <c r="T54" s="145"/>
    </row>
    <row r="55" spans="20:20" x14ac:dyDescent="0.2">
      <c r="T55" s="145"/>
    </row>
    <row r="56" spans="20:20" x14ac:dyDescent="0.2">
      <c r="T56" s="145"/>
    </row>
    <row r="57" spans="20:20" x14ac:dyDescent="0.2">
      <c r="T57" s="145"/>
    </row>
    <row r="58" spans="20:20" x14ac:dyDescent="0.2">
      <c r="T58" s="145"/>
    </row>
    <row r="59" spans="20:20" x14ac:dyDescent="0.2">
      <c r="T59" s="145"/>
    </row>
    <row r="60" spans="20:20" x14ac:dyDescent="0.2">
      <c r="T60" s="145"/>
    </row>
    <row r="61" spans="20:20" x14ac:dyDescent="0.2">
      <c r="T61" s="145"/>
    </row>
    <row r="62" spans="20:20" x14ac:dyDescent="0.2">
      <c r="T62" s="145"/>
    </row>
    <row r="63" spans="20:20" x14ac:dyDescent="0.2">
      <c r="T63" s="145"/>
    </row>
    <row r="64" spans="20:20" x14ac:dyDescent="0.2">
      <c r="T64" s="145"/>
    </row>
    <row r="65" spans="20:20" x14ac:dyDescent="0.2">
      <c r="T65" s="145"/>
    </row>
    <row r="66" spans="20:20" x14ac:dyDescent="0.2">
      <c r="T66" s="145"/>
    </row>
    <row r="67" spans="20:20" x14ac:dyDescent="0.2">
      <c r="T67" s="145"/>
    </row>
    <row r="68" spans="20:20" x14ac:dyDescent="0.2">
      <c r="T68" s="145"/>
    </row>
    <row r="69" spans="20:20" x14ac:dyDescent="0.2">
      <c r="T69" s="145"/>
    </row>
    <row r="70" spans="20:20" x14ac:dyDescent="0.2">
      <c r="T70" s="145"/>
    </row>
    <row r="71" spans="20:20" x14ac:dyDescent="0.2">
      <c r="T71" s="145"/>
    </row>
    <row r="72" spans="20:20" x14ac:dyDescent="0.2">
      <c r="T72" s="145"/>
    </row>
    <row r="73" spans="20:20" x14ac:dyDescent="0.2">
      <c r="T73" s="145"/>
    </row>
    <row r="74" spans="20:20" x14ac:dyDescent="0.2">
      <c r="T74" s="145"/>
    </row>
    <row r="75" spans="20:20" x14ac:dyDescent="0.2">
      <c r="T75" s="145"/>
    </row>
    <row r="76" spans="20:20" x14ac:dyDescent="0.2">
      <c r="T76" s="145"/>
    </row>
    <row r="77" spans="20:20" x14ac:dyDescent="0.2">
      <c r="T77" s="145"/>
    </row>
    <row r="78" spans="20:20" x14ac:dyDescent="0.2">
      <c r="T78" s="145"/>
    </row>
    <row r="79" spans="20:20" x14ac:dyDescent="0.2">
      <c r="T79" s="145"/>
    </row>
    <row r="80" spans="20:20" x14ac:dyDescent="0.2">
      <c r="T80" s="145"/>
    </row>
    <row r="81" spans="20:20" x14ac:dyDescent="0.2">
      <c r="T81" s="145"/>
    </row>
    <row r="82" spans="20:20" x14ac:dyDescent="0.2">
      <c r="T82" s="145"/>
    </row>
    <row r="83" spans="20:20" x14ac:dyDescent="0.2">
      <c r="T83" s="145"/>
    </row>
    <row r="84" spans="20:20" x14ac:dyDescent="0.2">
      <c r="T84" s="145"/>
    </row>
    <row r="85" spans="20:20" x14ac:dyDescent="0.2">
      <c r="T85" s="145"/>
    </row>
    <row r="86" spans="20:20" x14ac:dyDescent="0.2">
      <c r="T86" s="145"/>
    </row>
    <row r="87" spans="20:20" x14ac:dyDescent="0.2">
      <c r="T87" s="145"/>
    </row>
    <row r="88" spans="20:20" x14ac:dyDescent="0.2">
      <c r="T88" s="145"/>
    </row>
    <row r="89" spans="20:20" x14ac:dyDescent="0.2">
      <c r="T89" s="145"/>
    </row>
    <row r="90" spans="20:20" x14ac:dyDescent="0.2">
      <c r="T90" s="145"/>
    </row>
    <row r="91" spans="20:20" x14ac:dyDescent="0.2">
      <c r="T91" s="145"/>
    </row>
    <row r="92" spans="20:20" x14ac:dyDescent="0.2">
      <c r="T92" s="145"/>
    </row>
    <row r="93" spans="20:20" x14ac:dyDescent="0.2">
      <c r="T93" s="145"/>
    </row>
    <row r="94" spans="20:20" x14ac:dyDescent="0.2">
      <c r="T94" s="145"/>
    </row>
    <row r="95" spans="20:20" x14ac:dyDescent="0.2">
      <c r="T95" s="145"/>
    </row>
    <row r="96" spans="20:20" x14ac:dyDescent="0.2">
      <c r="T96" s="145"/>
    </row>
    <row r="97" spans="20:20" x14ac:dyDescent="0.2">
      <c r="T97" s="145"/>
    </row>
    <row r="98" spans="20:20" x14ac:dyDescent="0.2">
      <c r="T98" s="145"/>
    </row>
    <row r="99" spans="20:20" x14ac:dyDescent="0.2">
      <c r="T99" s="145"/>
    </row>
    <row r="100" spans="20:20" x14ac:dyDescent="0.2">
      <c r="T100" s="145"/>
    </row>
    <row r="101" spans="20:20" x14ac:dyDescent="0.2">
      <c r="T101" s="145"/>
    </row>
    <row r="102" spans="20:20" x14ac:dyDescent="0.2">
      <c r="T102" s="145"/>
    </row>
    <row r="103" spans="20:20" x14ac:dyDescent="0.2">
      <c r="T103" s="145"/>
    </row>
    <row r="104" spans="20:20" x14ac:dyDescent="0.2">
      <c r="T104" s="145"/>
    </row>
    <row r="105" spans="20:20" x14ac:dyDescent="0.2">
      <c r="T105" s="145"/>
    </row>
    <row r="106" spans="20:20" x14ac:dyDescent="0.2">
      <c r="T106" s="145"/>
    </row>
    <row r="107" spans="20:20" x14ac:dyDescent="0.2">
      <c r="T107" s="145"/>
    </row>
    <row r="108" spans="20:20" x14ac:dyDescent="0.2">
      <c r="T108" s="145"/>
    </row>
    <row r="109" spans="20:20" x14ac:dyDescent="0.2">
      <c r="T109" s="145"/>
    </row>
    <row r="110" spans="20:20" x14ac:dyDescent="0.2">
      <c r="T110" s="145"/>
    </row>
    <row r="111" spans="20:20" x14ac:dyDescent="0.2">
      <c r="T111" s="145"/>
    </row>
    <row r="112" spans="20:20" x14ac:dyDescent="0.2">
      <c r="T112" s="145"/>
    </row>
    <row r="113" spans="20:20" x14ac:dyDescent="0.2">
      <c r="T113" s="145"/>
    </row>
    <row r="114" spans="20:20" x14ac:dyDescent="0.2">
      <c r="T114" s="145"/>
    </row>
    <row r="115" spans="20:20" x14ac:dyDescent="0.2">
      <c r="T115" s="145"/>
    </row>
    <row r="116" spans="20:20" x14ac:dyDescent="0.2">
      <c r="T116" s="145"/>
    </row>
    <row r="117" spans="20:20" x14ac:dyDescent="0.2">
      <c r="T117" s="145"/>
    </row>
    <row r="118" spans="20:20" x14ac:dyDescent="0.2">
      <c r="T118" s="145"/>
    </row>
    <row r="119" spans="20:20" x14ac:dyDescent="0.2">
      <c r="T119" s="145"/>
    </row>
    <row r="120" spans="20:20" x14ac:dyDescent="0.2">
      <c r="T120" s="145"/>
    </row>
    <row r="121" spans="20:20" x14ac:dyDescent="0.2">
      <c r="T121" s="145"/>
    </row>
    <row r="122" spans="20:20" x14ac:dyDescent="0.2">
      <c r="T122" s="145"/>
    </row>
    <row r="123" spans="20:20" x14ac:dyDescent="0.2">
      <c r="T123" s="145"/>
    </row>
    <row r="124" spans="20:20" x14ac:dyDescent="0.2">
      <c r="T124" s="145"/>
    </row>
    <row r="125" spans="20:20" x14ac:dyDescent="0.2">
      <c r="T125" s="145"/>
    </row>
    <row r="126" spans="20:20" x14ac:dyDescent="0.2">
      <c r="T126" s="145"/>
    </row>
    <row r="127" spans="20:20" x14ac:dyDescent="0.2">
      <c r="T127" s="145"/>
    </row>
    <row r="128" spans="20:20" x14ac:dyDescent="0.2">
      <c r="T128" s="145"/>
    </row>
    <row r="129" spans="20:20" x14ac:dyDescent="0.2">
      <c r="T129" s="145"/>
    </row>
    <row r="130" spans="20:20" x14ac:dyDescent="0.2">
      <c r="T130" s="145"/>
    </row>
    <row r="131" spans="20:20" x14ac:dyDescent="0.2">
      <c r="T131" s="145"/>
    </row>
    <row r="132" spans="20:20" x14ac:dyDescent="0.2">
      <c r="T132" s="145"/>
    </row>
    <row r="133" spans="20:20" x14ac:dyDescent="0.2">
      <c r="T133" s="145"/>
    </row>
    <row r="134" spans="20:20" x14ac:dyDescent="0.2">
      <c r="T134" s="145"/>
    </row>
    <row r="135" spans="20:20" x14ac:dyDescent="0.2">
      <c r="T135" s="145"/>
    </row>
    <row r="136" spans="20:20" x14ac:dyDescent="0.2">
      <c r="T136" s="145"/>
    </row>
    <row r="137" spans="20:20" x14ac:dyDescent="0.2">
      <c r="T137" s="145"/>
    </row>
    <row r="138" spans="20:20" x14ac:dyDescent="0.2">
      <c r="T138" s="145"/>
    </row>
    <row r="139" spans="20:20" x14ac:dyDescent="0.2">
      <c r="T139" s="145"/>
    </row>
    <row r="140" spans="20:20" x14ac:dyDescent="0.2">
      <c r="T140" s="145"/>
    </row>
    <row r="141" spans="20:20" x14ac:dyDescent="0.2">
      <c r="T141" s="145"/>
    </row>
    <row r="142" spans="20:20" x14ac:dyDescent="0.2">
      <c r="T142" s="145"/>
    </row>
    <row r="143" spans="20:20" x14ac:dyDescent="0.2">
      <c r="T143" s="145"/>
    </row>
    <row r="144" spans="20:20" x14ac:dyDescent="0.2">
      <c r="T144" s="145"/>
    </row>
    <row r="145" spans="20:20" x14ac:dyDescent="0.2">
      <c r="T145" s="145"/>
    </row>
    <row r="146" spans="20:20" x14ac:dyDescent="0.2">
      <c r="T146" s="145"/>
    </row>
    <row r="147" spans="20:20" x14ac:dyDescent="0.2">
      <c r="T147" s="145"/>
    </row>
    <row r="148" spans="20:20" x14ac:dyDescent="0.2">
      <c r="T148" s="145"/>
    </row>
    <row r="149" spans="20:20" x14ac:dyDescent="0.2">
      <c r="T149" s="145"/>
    </row>
    <row r="150" spans="20:20" x14ac:dyDescent="0.2">
      <c r="T150" s="145"/>
    </row>
    <row r="151" spans="20:20" x14ac:dyDescent="0.2">
      <c r="T151" s="145"/>
    </row>
    <row r="152" spans="20:20" x14ac:dyDescent="0.2">
      <c r="T152" s="145"/>
    </row>
    <row r="153" spans="20:20" x14ac:dyDescent="0.2">
      <c r="T153" s="145"/>
    </row>
    <row r="154" spans="20:20" x14ac:dyDescent="0.2">
      <c r="T154" s="145"/>
    </row>
    <row r="155" spans="20:20" x14ac:dyDescent="0.2">
      <c r="T155" s="145"/>
    </row>
    <row r="156" spans="20:20" x14ac:dyDescent="0.2">
      <c r="T156" s="145"/>
    </row>
    <row r="157" spans="20:20" x14ac:dyDescent="0.2">
      <c r="T157" s="145"/>
    </row>
    <row r="158" spans="20:20" x14ac:dyDescent="0.2">
      <c r="T158" s="145"/>
    </row>
    <row r="159" spans="20:20" x14ac:dyDescent="0.2">
      <c r="T159" s="145"/>
    </row>
    <row r="160" spans="20:20" x14ac:dyDescent="0.2">
      <c r="T160" s="145"/>
    </row>
    <row r="161" spans="20:20" x14ac:dyDescent="0.2">
      <c r="T161" s="145"/>
    </row>
    <row r="162" spans="20:20" x14ac:dyDescent="0.2">
      <c r="T162" s="145"/>
    </row>
    <row r="163" spans="20:20" x14ac:dyDescent="0.2">
      <c r="T163" s="145"/>
    </row>
    <row r="164" spans="20:20" x14ac:dyDescent="0.2">
      <c r="T164" s="145"/>
    </row>
    <row r="165" spans="20:20" x14ac:dyDescent="0.2">
      <c r="T165" s="145"/>
    </row>
    <row r="166" spans="20:20" x14ac:dyDescent="0.2">
      <c r="T166" s="145"/>
    </row>
    <row r="167" spans="20:20" x14ac:dyDescent="0.2">
      <c r="T167" s="145"/>
    </row>
    <row r="168" spans="20:20" x14ac:dyDescent="0.2">
      <c r="T168" s="145"/>
    </row>
    <row r="169" spans="20:20" x14ac:dyDescent="0.2">
      <c r="T169" s="145"/>
    </row>
    <row r="170" spans="20:20" x14ac:dyDescent="0.2">
      <c r="T170" s="145"/>
    </row>
    <row r="171" spans="20:20" x14ac:dyDescent="0.2">
      <c r="T171" s="145"/>
    </row>
    <row r="172" spans="20:20" x14ac:dyDescent="0.2">
      <c r="T172" s="145"/>
    </row>
    <row r="173" spans="20:20" x14ac:dyDescent="0.2">
      <c r="T173" s="145"/>
    </row>
    <row r="174" spans="20:20" x14ac:dyDescent="0.2">
      <c r="T174" s="145"/>
    </row>
    <row r="175" spans="20:20" x14ac:dyDescent="0.2">
      <c r="T175" s="145"/>
    </row>
    <row r="176" spans="20:20" x14ac:dyDescent="0.2">
      <c r="T176" s="145"/>
    </row>
    <row r="177" spans="20:20" x14ac:dyDescent="0.2">
      <c r="T177" s="145"/>
    </row>
    <row r="178" spans="20:20" x14ac:dyDescent="0.2">
      <c r="T178" s="145"/>
    </row>
    <row r="179" spans="20:20" x14ac:dyDescent="0.2">
      <c r="T179" s="145"/>
    </row>
    <row r="180" spans="20:20" x14ac:dyDescent="0.2">
      <c r="T180" s="145"/>
    </row>
    <row r="181" spans="20:20" x14ac:dyDescent="0.2">
      <c r="T181" s="145"/>
    </row>
    <row r="182" spans="20:20" x14ac:dyDescent="0.2">
      <c r="T182" s="145"/>
    </row>
    <row r="183" spans="20:20" x14ac:dyDescent="0.2">
      <c r="T183" s="145"/>
    </row>
    <row r="184" spans="20:20" x14ac:dyDescent="0.2">
      <c r="T184" s="145"/>
    </row>
    <row r="185" spans="20:20" x14ac:dyDescent="0.2">
      <c r="T185" s="145"/>
    </row>
    <row r="186" spans="20:20" x14ac:dyDescent="0.2">
      <c r="T186" s="145"/>
    </row>
    <row r="187" spans="20:20" x14ac:dyDescent="0.2">
      <c r="T187" s="145"/>
    </row>
    <row r="188" spans="20:20" x14ac:dyDescent="0.2">
      <c r="T188" s="145"/>
    </row>
    <row r="189" spans="20:20" x14ac:dyDescent="0.2">
      <c r="T189" s="145"/>
    </row>
    <row r="190" spans="20:20" x14ac:dyDescent="0.2">
      <c r="T190" s="145"/>
    </row>
    <row r="191" spans="20:20" x14ac:dyDescent="0.2">
      <c r="T191" s="145"/>
    </row>
    <row r="192" spans="20:20" x14ac:dyDescent="0.2">
      <c r="T192" s="145"/>
    </row>
    <row r="193" spans="20:20" x14ac:dyDescent="0.2">
      <c r="T193" s="145"/>
    </row>
    <row r="194" spans="20:20" x14ac:dyDescent="0.2">
      <c r="T194" s="145"/>
    </row>
    <row r="195" spans="20:20" x14ac:dyDescent="0.2">
      <c r="T195" s="145"/>
    </row>
    <row r="196" spans="20:20" x14ac:dyDescent="0.2">
      <c r="T196" s="145"/>
    </row>
    <row r="197" spans="20:20" x14ac:dyDescent="0.2">
      <c r="T197" s="145"/>
    </row>
    <row r="198" spans="20:20" x14ac:dyDescent="0.2">
      <c r="T198" s="145"/>
    </row>
    <row r="199" spans="20:20" x14ac:dyDescent="0.2">
      <c r="T199" s="145"/>
    </row>
    <row r="200" spans="20:20" x14ac:dyDescent="0.2">
      <c r="T200" s="145"/>
    </row>
    <row r="201" spans="20:20" x14ac:dyDescent="0.2">
      <c r="T201" s="145"/>
    </row>
    <row r="202" spans="20:20" x14ac:dyDescent="0.2">
      <c r="T202" s="145"/>
    </row>
    <row r="203" spans="20:20" x14ac:dyDescent="0.2">
      <c r="T203" s="145"/>
    </row>
    <row r="204" spans="20:20" x14ac:dyDescent="0.2">
      <c r="T204" s="145"/>
    </row>
    <row r="205" spans="20:20" x14ac:dyDescent="0.2">
      <c r="T205" s="145"/>
    </row>
    <row r="206" spans="20:20" x14ac:dyDescent="0.2">
      <c r="T206" s="145"/>
    </row>
    <row r="207" spans="20:20" x14ac:dyDescent="0.2">
      <c r="T207" s="145"/>
    </row>
    <row r="208" spans="20:20" x14ac:dyDescent="0.2">
      <c r="T208" s="145"/>
    </row>
    <row r="209" spans="20:20" x14ac:dyDescent="0.2">
      <c r="T209" s="145"/>
    </row>
    <row r="210" spans="20:20" x14ac:dyDescent="0.2">
      <c r="T210" s="145"/>
    </row>
    <row r="211" spans="20:20" x14ac:dyDescent="0.2">
      <c r="T211" s="145"/>
    </row>
    <row r="212" spans="20:20" x14ac:dyDescent="0.2">
      <c r="T212" s="145"/>
    </row>
    <row r="213" spans="20:20" x14ac:dyDescent="0.2">
      <c r="T213" s="145"/>
    </row>
    <row r="214" spans="20:20" x14ac:dyDescent="0.2">
      <c r="T214" s="145"/>
    </row>
    <row r="215" spans="20:20" x14ac:dyDescent="0.2">
      <c r="T215" s="145"/>
    </row>
    <row r="216" spans="20:20" x14ac:dyDescent="0.2">
      <c r="T216" s="145"/>
    </row>
    <row r="217" spans="20:20" x14ac:dyDescent="0.2">
      <c r="T217" s="145"/>
    </row>
    <row r="218" spans="20:20" x14ac:dyDescent="0.2">
      <c r="T218" s="145"/>
    </row>
    <row r="219" spans="20:20" x14ac:dyDescent="0.2">
      <c r="T219" s="145"/>
    </row>
    <row r="220" spans="20:20" x14ac:dyDescent="0.2">
      <c r="T220" s="145"/>
    </row>
    <row r="221" spans="20:20" x14ac:dyDescent="0.2">
      <c r="T221" s="145"/>
    </row>
    <row r="222" spans="20:20" x14ac:dyDescent="0.2">
      <c r="T222" s="145"/>
    </row>
    <row r="223" spans="20:20" x14ac:dyDescent="0.2">
      <c r="T223" s="145"/>
    </row>
    <row r="224" spans="20:20" x14ac:dyDescent="0.2">
      <c r="T224" s="145"/>
    </row>
    <row r="225" spans="20:20" x14ac:dyDescent="0.2">
      <c r="T225" s="145"/>
    </row>
    <row r="226" spans="20:20" x14ac:dyDescent="0.2">
      <c r="T226" s="145"/>
    </row>
    <row r="227" spans="20:20" x14ac:dyDescent="0.2">
      <c r="T227" s="145"/>
    </row>
    <row r="228" spans="20:20" x14ac:dyDescent="0.2">
      <c r="T228" s="145"/>
    </row>
    <row r="229" spans="20:20" x14ac:dyDescent="0.2">
      <c r="T229" s="145"/>
    </row>
    <row r="230" spans="20:20" x14ac:dyDescent="0.2">
      <c r="T230" s="145"/>
    </row>
    <row r="231" spans="20:20" x14ac:dyDescent="0.2">
      <c r="T231" s="145"/>
    </row>
    <row r="232" spans="20:20" x14ac:dyDescent="0.2">
      <c r="T232" s="145"/>
    </row>
    <row r="233" spans="20:20" x14ac:dyDescent="0.2">
      <c r="T233" s="145"/>
    </row>
    <row r="234" spans="20:20" x14ac:dyDescent="0.2">
      <c r="T234" s="145"/>
    </row>
    <row r="235" spans="20:20" x14ac:dyDescent="0.2">
      <c r="T235" s="145"/>
    </row>
    <row r="236" spans="20:20" x14ac:dyDescent="0.2">
      <c r="T236" s="145"/>
    </row>
    <row r="237" spans="20:20" x14ac:dyDescent="0.2">
      <c r="T237" s="145"/>
    </row>
    <row r="238" spans="20:20" x14ac:dyDescent="0.2">
      <c r="T238" s="145"/>
    </row>
    <row r="239" spans="20:20" x14ac:dyDescent="0.2">
      <c r="T239" s="145"/>
    </row>
    <row r="240" spans="20:20" x14ac:dyDescent="0.2">
      <c r="T240" s="145"/>
    </row>
    <row r="241" spans="20:20" x14ac:dyDescent="0.2">
      <c r="T241" s="145"/>
    </row>
    <row r="242" spans="20:20" x14ac:dyDescent="0.2">
      <c r="T242" s="145"/>
    </row>
    <row r="243" spans="20:20" x14ac:dyDescent="0.2">
      <c r="T243" s="145"/>
    </row>
    <row r="244" spans="20:20" x14ac:dyDescent="0.2">
      <c r="T244" s="145"/>
    </row>
    <row r="245" spans="20:20" x14ac:dyDescent="0.2">
      <c r="T245" s="145"/>
    </row>
    <row r="246" spans="20:20" x14ac:dyDescent="0.2">
      <c r="T246" s="145"/>
    </row>
    <row r="247" spans="20:20" x14ac:dyDescent="0.2">
      <c r="T247" s="145"/>
    </row>
    <row r="248" spans="20:20" x14ac:dyDescent="0.2">
      <c r="T248" s="145"/>
    </row>
    <row r="249" spans="20:20" x14ac:dyDescent="0.2">
      <c r="T249" s="145"/>
    </row>
    <row r="250" spans="20:20" x14ac:dyDescent="0.2">
      <c r="T250" s="145"/>
    </row>
    <row r="251" spans="20:20" x14ac:dyDescent="0.2">
      <c r="T251" s="145"/>
    </row>
    <row r="252" spans="20:20" x14ac:dyDescent="0.2">
      <c r="T252" s="145"/>
    </row>
    <row r="253" spans="20:20" x14ac:dyDescent="0.2">
      <c r="T253" s="145"/>
    </row>
    <row r="254" spans="20:20" x14ac:dyDescent="0.2">
      <c r="T254" s="145"/>
    </row>
    <row r="255" spans="20:20" x14ac:dyDescent="0.2">
      <c r="T255" s="145"/>
    </row>
    <row r="256" spans="20:20" x14ac:dyDescent="0.2">
      <c r="T256" s="145"/>
    </row>
    <row r="257" spans="20:20" x14ac:dyDescent="0.2">
      <c r="T257" s="145"/>
    </row>
    <row r="258" spans="20:20" x14ac:dyDescent="0.2">
      <c r="T258" s="145"/>
    </row>
    <row r="259" spans="20:20" x14ac:dyDescent="0.2">
      <c r="T259" s="145"/>
    </row>
    <row r="260" spans="20:20" x14ac:dyDescent="0.2">
      <c r="T260" s="145"/>
    </row>
    <row r="261" spans="20:20" x14ac:dyDescent="0.2">
      <c r="T261" s="145"/>
    </row>
    <row r="262" spans="20:20" x14ac:dyDescent="0.2">
      <c r="T262" s="145"/>
    </row>
    <row r="263" spans="20:20" x14ac:dyDescent="0.2">
      <c r="T263" s="145"/>
    </row>
    <row r="264" spans="20:20" x14ac:dyDescent="0.2">
      <c r="T264" s="145"/>
    </row>
    <row r="265" spans="20:20" x14ac:dyDescent="0.2">
      <c r="T265" s="145"/>
    </row>
    <row r="266" spans="20:20" x14ac:dyDescent="0.2">
      <c r="T266" s="145"/>
    </row>
    <row r="267" spans="20:20" x14ac:dyDescent="0.2">
      <c r="T267" s="145"/>
    </row>
    <row r="268" spans="20:20" x14ac:dyDescent="0.2">
      <c r="T268" s="145"/>
    </row>
    <row r="269" spans="20:20" x14ac:dyDescent="0.2">
      <c r="T269" s="145"/>
    </row>
    <row r="270" spans="20:20" x14ac:dyDescent="0.2">
      <c r="T270" s="145"/>
    </row>
    <row r="271" spans="20:20" x14ac:dyDescent="0.2">
      <c r="T271" s="145"/>
    </row>
    <row r="272" spans="20:20" x14ac:dyDescent="0.2">
      <c r="T272" s="145"/>
    </row>
    <row r="273" spans="20:20" x14ac:dyDescent="0.2">
      <c r="T273" s="145"/>
    </row>
    <row r="274" spans="20:20" x14ac:dyDescent="0.2">
      <c r="T274" s="145"/>
    </row>
    <row r="275" spans="20:20" x14ac:dyDescent="0.2">
      <c r="T275" s="145"/>
    </row>
    <row r="276" spans="20:20" x14ac:dyDescent="0.2">
      <c r="T276" s="145"/>
    </row>
    <row r="277" spans="20:20" x14ac:dyDescent="0.2">
      <c r="T277" s="145"/>
    </row>
    <row r="278" spans="20:20" x14ac:dyDescent="0.2">
      <c r="T278" s="145"/>
    </row>
    <row r="279" spans="20:20" x14ac:dyDescent="0.2">
      <c r="T279" s="145"/>
    </row>
    <row r="280" spans="20:20" x14ac:dyDescent="0.2">
      <c r="T280" s="145"/>
    </row>
    <row r="281" spans="20:20" x14ac:dyDescent="0.2">
      <c r="T281" s="145"/>
    </row>
    <row r="282" spans="20:20" x14ac:dyDescent="0.2">
      <c r="T282" s="145"/>
    </row>
    <row r="283" spans="20:20" x14ac:dyDescent="0.2">
      <c r="T283" s="145"/>
    </row>
    <row r="284" spans="20:20" x14ac:dyDescent="0.2">
      <c r="T284" s="145"/>
    </row>
    <row r="285" spans="20:20" x14ac:dyDescent="0.2">
      <c r="T285" s="145"/>
    </row>
    <row r="286" spans="20:20" x14ac:dyDescent="0.2">
      <c r="T286" s="145"/>
    </row>
    <row r="287" spans="20:20" x14ac:dyDescent="0.2">
      <c r="T287" s="145"/>
    </row>
    <row r="288" spans="20:20" x14ac:dyDescent="0.2">
      <c r="T288" s="145"/>
    </row>
    <row r="289" spans="20:20" x14ac:dyDescent="0.2">
      <c r="T289" s="145"/>
    </row>
    <row r="290" spans="20:20" x14ac:dyDescent="0.2">
      <c r="T290" s="145"/>
    </row>
    <row r="291" spans="20:20" x14ac:dyDescent="0.2">
      <c r="T291" s="145"/>
    </row>
    <row r="292" spans="20:20" x14ac:dyDescent="0.2">
      <c r="T292" s="145"/>
    </row>
    <row r="293" spans="20:20" x14ac:dyDescent="0.2">
      <c r="T293" s="145"/>
    </row>
    <row r="294" spans="20:20" x14ac:dyDescent="0.2">
      <c r="T294" s="145"/>
    </row>
    <row r="295" spans="20:20" x14ac:dyDescent="0.2">
      <c r="T295" s="145"/>
    </row>
    <row r="296" spans="20:20" x14ac:dyDescent="0.2">
      <c r="T296" s="145"/>
    </row>
    <row r="297" spans="20:20" x14ac:dyDescent="0.2">
      <c r="T297" s="145"/>
    </row>
    <row r="298" spans="20:20" x14ac:dyDescent="0.2">
      <c r="T298" s="145"/>
    </row>
    <row r="299" spans="20:20" x14ac:dyDescent="0.2">
      <c r="T299" s="145"/>
    </row>
    <row r="300" spans="20:20" x14ac:dyDescent="0.2">
      <c r="T300" s="145"/>
    </row>
    <row r="301" spans="20:20" x14ac:dyDescent="0.2">
      <c r="T301" s="145"/>
    </row>
    <row r="302" spans="20:20" x14ac:dyDescent="0.2">
      <c r="T302" s="145"/>
    </row>
    <row r="303" spans="20:20" x14ac:dyDescent="0.2">
      <c r="T303" s="145"/>
    </row>
    <row r="304" spans="20:20" x14ac:dyDescent="0.2">
      <c r="T304" s="145"/>
    </row>
    <row r="305" spans="20:20" x14ac:dyDescent="0.2">
      <c r="T305" s="145"/>
    </row>
  </sheetData>
  <autoFilter ref="A10:AU19" xr:uid="{00000000-0001-0000-0000-000000000000}"/>
  <mergeCells count="18"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  <mergeCell ref="R35:R36"/>
    <mergeCell ref="A15:A17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56</v>
      </c>
      <c r="B1" s="6" t="s">
        <v>57</v>
      </c>
      <c r="C1" s="6" t="s">
        <v>58</v>
      </c>
      <c r="D1" s="6" t="s">
        <v>59</v>
      </c>
      <c r="E1" s="7" t="s">
        <v>60</v>
      </c>
    </row>
    <row r="2" spans="1:5" x14ac:dyDescent="0.25">
      <c r="A2" s="9" t="s">
        <v>61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62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63</v>
      </c>
    </row>
    <row r="4" spans="1:5" x14ac:dyDescent="0.25">
      <c r="A4" s="9" t="s">
        <v>64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65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66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67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68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69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70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71</v>
      </c>
    </row>
    <row r="11" spans="1:5" x14ac:dyDescent="0.25">
      <c r="A11" s="9" t="s">
        <v>72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73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74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75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76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77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78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79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80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81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82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83</v>
      </c>
      <c r="B22" s="25">
        <v>5000000000</v>
      </c>
      <c r="C22" s="25">
        <v>5000000000</v>
      </c>
      <c r="D22" s="25">
        <f t="shared" si="0"/>
        <v>0</v>
      </c>
      <c r="E22" s="26" t="s">
        <v>84</v>
      </c>
    </row>
    <row r="23" spans="1:7" x14ac:dyDescent="0.25">
      <c r="A23" s="24" t="s">
        <v>85</v>
      </c>
      <c r="B23" s="25">
        <v>224000000</v>
      </c>
      <c r="C23" s="25">
        <v>224000000</v>
      </c>
      <c r="D23" s="25">
        <f t="shared" si="0"/>
        <v>0</v>
      </c>
      <c r="E23" s="26" t="s">
        <v>84</v>
      </c>
    </row>
    <row r="24" spans="1:7" ht="15.75" thickBot="1" x14ac:dyDescent="0.3">
      <c r="A24" s="27" t="s">
        <v>86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87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75" t="s">
        <v>88</v>
      </c>
      <c r="B29" s="275"/>
      <c r="C29" s="275"/>
      <c r="D29" s="275"/>
      <c r="E29" s="275"/>
      <c r="F29" s="275"/>
    </row>
    <row r="30" spans="1:7" x14ac:dyDescent="0.25">
      <c r="A30" s="35" t="s">
        <v>89</v>
      </c>
      <c r="B30" s="36" t="s">
        <v>90</v>
      </c>
      <c r="C30" s="37" t="s">
        <v>91</v>
      </c>
      <c r="D30" s="37" t="s">
        <v>92</v>
      </c>
      <c r="E30" s="37" t="s">
        <v>93</v>
      </c>
      <c r="F30" s="38" t="s">
        <v>94</v>
      </c>
      <c r="G30" s="38" t="s">
        <v>95</v>
      </c>
    </row>
    <row r="31" spans="1:7" ht="15" customHeight="1" x14ac:dyDescent="0.25">
      <c r="A31" s="259" t="s">
        <v>64</v>
      </c>
      <c r="B31" s="39" t="s">
        <v>96</v>
      </c>
      <c r="C31" s="276">
        <f>+D4</f>
        <v>740668337.55230713</v>
      </c>
      <c r="D31" s="40" t="s">
        <v>97</v>
      </c>
      <c r="E31" s="273"/>
      <c r="F31" s="257" t="s">
        <v>98</v>
      </c>
      <c r="G31" s="257" t="s">
        <v>99</v>
      </c>
    </row>
    <row r="32" spans="1:7" ht="23.25" thickBot="1" x14ac:dyDescent="0.3">
      <c r="A32" s="260"/>
      <c r="B32" s="41" t="s">
        <v>100</v>
      </c>
      <c r="C32" s="277"/>
      <c r="D32" s="42" t="s">
        <v>97</v>
      </c>
      <c r="E32" s="274"/>
      <c r="F32" s="269"/>
      <c r="G32" s="269"/>
    </row>
    <row r="33" spans="1:7" ht="15" customHeight="1" x14ac:dyDescent="0.25">
      <c r="A33" s="258" t="s">
        <v>65</v>
      </c>
      <c r="B33" s="43" t="s">
        <v>101</v>
      </c>
      <c r="C33" s="261">
        <f>+D5</f>
        <v>5030543678.3916664</v>
      </c>
      <c r="D33" s="271" t="s">
        <v>102</v>
      </c>
      <c r="E33" s="273"/>
      <c r="F33" s="44"/>
      <c r="G33" s="44"/>
    </row>
    <row r="34" spans="1:7" ht="81.75" customHeight="1" thickBot="1" x14ac:dyDescent="0.3">
      <c r="A34" s="260"/>
      <c r="B34" s="45" t="s">
        <v>103</v>
      </c>
      <c r="C34" s="263"/>
      <c r="D34" s="272"/>
      <c r="E34" s="274"/>
      <c r="F34" s="46" t="s">
        <v>104</v>
      </c>
      <c r="G34" s="46" t="s">
        <v>105</v>
      </c>
    </row>
    <row r="35" spans="1:7" ht="71.25" customHeight="1" thickBot="1" x14ac:dyDescent="0.3">
      <c r="A35" s="47" t="s">
        <v>66</v>
      </c>
      <c r="B35" s="48" t="s">
        <v>106</v>
      </c>
      <c r="C35" s="49">
        <f>+D6</f>
        <v>1646923577.3350339</v>
      </c>
      <c r="D35" s="42" t="s">
        <v>97</v>
      </c>
      <c r="E35" s="50" t="s">
        <v>107</v>
      </c>
      <c r="F35" s="46" t="s">
        <v>108</v>
      </c>
      <c r="G35" s="46" t="s">
        <v>109</v>
      </c>
    </row>
    <row r="36" spans="1:7" ht="45.75" customHeight="1" thickBot="1" x14ac:dyDescent="0.3">
      <c r="A36" s="47" t="s">
        <v>110</v>
      </c>
      <c r="B36" s="48" t="s">
        <v>111</v>
      </c>
      <c r="C36" s="49">
        <f>+D7</f>
        <v>901283152.46433783</v>
      </c>
      <c r="D36" s="42" t="s">
        <v>97</v>
      </c>
      <c r="E36" s="50" t="s">
        <v>112</v>
      </c>
      <c r="F36" s="46" t="s">
        <v>113</v>
      </c>
      <c r="G36" s="46" t="s">
        <v>114</v>
      </c>
    </row>
    <row r="37" spans="1:7" ht="18" customHeight="1" x14ac:dyDescent="0.25">
      <c r="A37" s="258" t="s">
        <v>69</v>
      </c>
      <c r="B37" s="39" t="s">
        <v>115</v>
      </c>
      <c r="C37" s="261"/>
      <c r="D37" s="40" t="s">
        <v>116</v>
      </c>
      <c r="E37" s="273" t="s">
        <v>117</v>
      </c>
      <c r="F37" s="268" t="s">
        <v>118</v>
      </c>
      <c r="G37" s="268" t="s">
        <v>119</v>
      </c>
    </row>
    <row r="38" spans="1:7" ht="27" customHeight="1" thickBot="1" x14ac:dyDescent="0.3">
      <c r="A38" s="260"/>
      <c r="B38" s="51" t="s">
        <v>120</v>
      </c>
      <c r="C38" s="263"/>
      <c r="D38" s="42"/>
      <c r="E38" s="274"/>
      <c r="F38" s="269"/>
      <c r="G38" s="269"/>
    </row>
    <row r="39" spans="1:7" ht="26.25" customHeight="1" x14ac:dyDescent="0.25">
      <c r="A39" s="259" t="s">
        <v>72</v>
      </c>
      <c r="B39" s="39" t="s">
        <v>121</v>
      </c>
      <c r="C39" s="261">
        <f>+D11</f>
        <v>116676852.69291401</v>
      </c>
      <c r="D39" s="40" t="s">
        <v>102</v>
      </c>
      <c r="E39" s="270" t="s">
        <v>122</v>
      </c>
      <c r="F39" s="268" t="s">
        <v>123</v>
      </c>
      <c r="G39" s="268" t="s">
        <v>124</v>
      </c>
    </row>
    <row r="40" spans="1:7" ht="30" customHeight="1" thickBot="1" x14ac:dyDescent="0.3">
      <c r="A40" s="260"/>
      <c r="B40" s="51" t="s">
        <v>125</v>
      </c>
      <c r="C40" s="263"/>
      <c r="D40" s="52"/>
      <c r="E40" s="265"/>
      <c r="F40" s="269"/>
      <c r="G40" s="269"/>
    </row>
    <row r="41" spans="1:7" x14ac:dyDescent="0.25">
      <c r="A41" s="258" t="s">
        <v>74</v>
      </c>
      <c r="B41" s="53" t="s">
        <v>126</v>
      </c>
      <c r="C41" s="261">
        <f>+D13</f>
        <v>716350530.54135132</v>
      </c>
      <c r="D41" s="40" t="s">
        <v>97</v>
      </c>
      <c r="E41" s="264" t="s">
        <v>127</v>
      </c>
      <c r="F41" s="44" t="s">
        <v>128</v>
      </c>
      <c r="G41" s="44" t="s">
        <v>129</v>
      </c>
    </row>
    <row r="42" spans="1:7" ht="24.75" x14ac:dyDescent="0.25">
      <c r="A42" s="259"/>
      <c r="B42" s="53" t="s">
        <v>130</v>
      </c>
      <c r="C42" s="262"/>
      <c r="D42" s="54" t="s">
        <v>131</v>
      </c>
      <c r="E42" s="264"/>
      <c r="F42" s="44"/>
      <c r="G42" s="44"/>
    </row>
    <row r="43" spans="1:7" ht="15.75" thickBot="1" x14ac:dyDescent="0.3">
      <c r="A43" s="260"/>
      <c r="B43" s="51" t="s">
        <v>132</v>
      </c>
      <c r="C43" s="263"/>
      <c r="D43" s="42" t="s">
        <v>116</v>
      </c>
      <c r="E43" s="265"/>
      <c r="F43" s="46" t="s">
        <v>133</v>
      </c>
      <c r="G43" s="46" t="s">
        <v>134</v>
      </c>
    </row>
    <row r="44" spans="1:7" ht="24.75" customHeight="1" x14ac:dyDescent="0.25">
      <c r="A44" s="258" t="s">
        <v>75</v>
      </c>
      <c r="B44" s="55" t="s">
        <v>135</v>
      </c>
      <c r="C44" s="261">
        <f>+D14</f>
        <v>9439485699.6839676</v>
      </c>
      <c r="D44" s="40" t="s">
        <v>97</v>
      </c>
      <c r="E44" s="266"/>
      <c r="F44" s="257" t="s">
        <v>136</v>
      </c>
      <c r="G44" s="257" t="s">
        <v>129</v>
      </c>
    </row>
    <row r="45" spans="1:7" ht="24.75" x14ac:dyDescent="0.25">
      <c r="A45" s="259"/>
      <c r="B45" s="56" t="s">
        <v>137</v>
      </c>
      <c r="C45" s="262"/>
      <c r="D45" s="40" t="s">
        <v>97</v>
      </c>
      <c r="E45" s="266"/>
      <c r="F45" s="257"/>
      <c r="G45" s="257"/>
    </row>
    <row r="46" spans="1:7" ht="25.5" customHeight="1" x14ac:dyDescent="0.25">
      <c r="A46" s="259"/>
      <c r="B46" s="57" t="s">
        <v>138</v>
      </c>
      <c r="C46" s="262"/>
      <c r="D46" s="40" t="s">
        <v>97</v>
      </c>
      <c r="E46" s="266"/>
      <c r="F46" s="257"/>
      <c r="G46" s="257"/>
    </row>
    <row r="47" spans="1:7" ht="41.25" customHeight="1" thickBot="1" x14ac:dyDescent="0.3">
      <c r="A47" s="260"/>
      <c r="B47" s="58" t="s">
        <v>139</v>
      </c>
      <c r="C47" s="263"/>
      <c r="D47" s="52"/>
      <c r="E47" s="267"/>
      <c r="F47" s="46" t="s">
        <v>140</v>
      </c>
      <c r="G47" s="46" t="s">
        <v>105</v>
      </c>
    </row>
    <row r="48" spans="1:7" x14ac:dyDescent="0.25">
      <c r="A48" s="59"/>
      <c r="B48" s="60" t="s">
        <v>141</v>
      </c>
      <c r="C48" s="61">
        <f>SUM(C31:C47)</f>
        <v>18591931828.661579</v>
      </c>
    </row>
    <row r="50" spans="1:5" x14ac:dyDescent="0.25">
      <c r="A50" s="62" t="s">
        <v>142</v>
      </c>
      <c r="B50" s="62"/>
      <c r="C50" s="62"/>
      <c r="D50" s="62"/>
      <c r="E50"/>
    </row>
    <row r="51" spans="1:5" x14ac:dyDescent="0.25">
      <c r="A51" s="63" t="s">
        <v>143</v>
      </c>
      <c r="B51" s="64" t="s">
        <v>91</v>
      </c>
      <c r="C51" s="64" t="s">
        <v>144</v>
      </c>
      <c r="D51" s="64" t="s">
        <v>145</v>
      </c>
      <c r="E51" s="65" t="s">
        <v>146</v>
      </c>
    </row>
    <row r="52" spans="1:5" ht="56.25" x14ac:dyDescent="0.25">
      <c r="A52" s="20" t="s">
        <v>75</v>
      </c>
      <c r="B52" s="66">
        <f>+D3</f>
        <v>-8422667440.2145767</v>
      </c>
      <c r="C52" s="67" t="s">
        <v>62</v>
      </c>
      <c r="D52" s="68" t="s">
        <v>147</v>
      </c>
      <c r="E52" s="69" t="s">
        <v>148</v>
      </c>
    </row>
    <row r="53" spans="1:5" ht="48" x14ac:dyDescent="0.25">
      <c r="A53" s="17" t="s">
        <v>67</v>
      </c>
      <c r="B53" s="70">
        <v>159027035</v>
      </c>
      <c r="C53" s="71" t="s">
        <v>68</v>
      </c>
      <c r="D53" s="72" t="s">
        <v>149</v>
      </c>
      <c r="E53" s="69" t="s">
        <v>150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151</v>
      </c>
      <c r="B56" s="74"/>
      <c r="E56"/>
    </row>
    <row r="57" spans="1:5" x14ac:dyDescent="0.25">
      <c r="A57" s="75" t="s">
        <v>152</v>
      </c>
      <c r="B57" s="76" t="s">
        <v>91</v>
      </c>
      <c r="E57"/>
    </row>
    <row r="58" spans="1:5" x14ac:dyDescent="0.25">
      <c r="A58" s="9" t="s">
        <v>153</v>
      </c>
      <c r="B58" s="77">
        <f>+C78</f>
        <v>126052345944</v>
      </c>
      <c r="E58"/>
    </row>
    <row r="59" spans="1:5" x14ac:dyDescent="0.25">
      <c r="A59" s="9" t="s">
        <v>154</v>
      </c>
      <c r="B59" s="77">
        <f>+C83</f>
        <v>28064619790</v>
      </c>
      <c r="E59"/>
    </row>
    <row r="60" spans="1:5" ht="24" x14ac:dyDescent="0.25">
      <c r="A60" s="78" t="s">
        <v>155</v>
      </c>
      <c r="B60" s="79">
        <f>+C79-B59</f>
        <v>6136338428</v>
      </c>
      <c r="C60" s="80" t="s">
        <v>156</v>
      </c>
      <c r="E60"/>
    </row>
    <row r="61" spans="1:5" x14ac:dyDescent="0.25">
      <c r="A61" s="9" t="s">
        <v>157</v>
      </c>
      <c r="B61" s="77">
        <f>+B58-B59-B60</f>
        <v>91851387726</v>
      </c>
      <c r="E61"/>
    </row>
    <row r="62" spans="1:5" ht="15.75" thickBot="1" x14ac:dyDescent="0.3">
      <c r="A62" s="81" t="s">
        <v>158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159</v>
      </c>
      <c r="B65" s="85"/>
      <c r="C65" s="85"/>
      <c r="E65"/>
    </row>
    <row r="66" spans="1:5" x14ac:dyDescent="0.25">
      <c r="A66" s="86" t="s">
        <v>160</v>
      </c>
      <c r="B66" s="87"/>
      <c r="C66" s="88">
        <v>118704526772</v>
      </c>
      <c r="E66"/>
    </row>
    <row r="67" spans="1:5" x14ac:dyDescent="0.25">
      <c r="A67" s="89" t="s">
        <v>161</v>
      </c>
      <c r="B67" s="33"/>
      <c r="C67" s="33">
        <f>+B68+B69+B70+B71</f>
        <v>12752938092</v>
      </c>
      <c r="E67"/>
    </row>
    <row r="68" spans="1:5" x14ac:dyDescent="0.25">
      <c r="A68" t="s">
        <v>162</v>
      </c>
      <c r="B68" s="90">
        <v>7025971007</v>
      </c>
      <c r="E68"/>
    </row>
    <row r="69" spans="1:5" x14ac:dyDescent="0.25">
      <c r="A69" t="s">
        <v>163</v>
      </c>
      <c r="B69" s="90">
        <v>1495909812</v>
      </c>
      <c r="E69"/>
    </row>
    <row r="70" spans="1:5" x14ac:dyDescent="0.25">
      <c r="A70" t="s">
        <v>164</v>
      </c>
      <c r="B70" s="90">
        <v>825938353</v>
      </c>
      <c r="E70"/>
    </row>
    <row r="71" spans="1:5" x14ac:dyDescent="0.25">
      <c r="A71" s="91" t="s">
        <v>165</v>
      </c>
      <c r="B71" s="92">
        <v>3405118920</v>
      </c>
      <c r="C71" s="93"/>
      <c r="E71"/>
    </row>
    <row r="72" spans="1:5" x14ac:dyDescent="0.25">
      <c r="A72" s="89" t="s">
        <v>166</v>
      </c>
      <c r="B72" s="90"/>
      <c r="C72" s="33">
        <f>-B73</f>
        <v>-2000000000</v>
      </c>
      <c r="E72"/>
    </row>
    <row r="73" spans="1:5" x14ac:dyDescent="0.25">
      <c r="A73" t="s">
        <v>167</v>
      </c>
      <c r="B73" s="90">
        <v>2000000000</v>
      </c>
      <c r="E73"/>
    </row>
    <row r="74" spans="1:5" x14ac:dyDescent="0.25">
      <c r="A74" s="94" t="s">
        <v>168</v>
      </c>
      <c r="B74" s="31"/>
      <c r="C74" s="95">
        <f>+C66+C67+C72</f>
        <v>129457464864</v>
      </c>
      <c r="E74"/>
    </row>
    <row r="78" spans="1:5" x14ac:dyDescent="0.25">
      <c r="B78" s="96" t="s">
        <v>169</v>
      </c>
      <c r="C78" s="96">
        <v>126052345944</v>
      </c>
    </row>
    <row r="79" spans="1:5" x14ac:dyDescent="0.25">
      <c r="B79" s="96" t="s">
        <v>170</v>
      </c>
      <c r="C79" s="96">
        <v>34200958218</v>
      </c>
    </row>
    <row r="80" spans="1:5" x14ac:dyDescent="0.25">
      <c r="B80" s="96" t="s">
        <v>171</v>
      </c>
      <c r="C80" s="96">
        <v>91851387726</v>
      </c>
    </row>
    <row r="81" spans="2:3" x14ac:dyDescent="0.25">
      <c r="B81" s="96" t="s">
        <v>94</v>
      </c>
      <c r="C81" s="96">
        <v>11074423275</v>
      </c>
    </row>
    <row r="82" spans="2:3" x14ac:dyDescent="0.25">
      <c r="B82" s="96" t="s">
        <v>172</v>
      </c>
      <c r="C82" s="96">
        <v>16990196515</v>
      </c>
    </row>
    <row r="83" spans="2:3" x14ac:dyDescent="0.25">
      <c r="B83" s="96" t="s">
        <v>154</v>
      </c>
      <c r="C83" s="96">
        <f>+C81+C82</f>
        <v>28064619790</v>
      </c>
    </row>
    <row r="84" spans="2:3" x14ac:dyDescent="0.25">
      <c r="B84" s="96" t="s">
        <v>173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2025-10-09T07:00:00+00:00</Fecha>
  </documentManagement>
</p:properties>
</file>

<file path=customXml/itemProps1.xml><?xml version="1.0" encoding="utf-8"?>
<ds:datastoreItem xmlns:ds="http://schemas.openxmlformats.org/officeDocument/2006/customXml" ds:itemID="{986FBDCE-BE28-4208-9188-A0FE92155F54}"/>
</file>

<file path=customXml/itemProps2.xml><?xml version="1.0" encoding="utf-8"?>
<ds:datastoreItem xmlns:ds="http://schemas.openxmlformats.org/officeDocument/2006/customXml" ds:itemID="{6FE44A13-0292-4B54-B3C7-9B4CDB8D242D}"/>
</file>

<file path=customXml/itemProps3.xml><?xml version="1.0" encoding="utf-8"?>
<ds:datastoreItem xmlns:ds="http://schemas.openxmlformats.org/officeDocument/2006/customXml" ds:itemID="{CF05B876-DA1B-4BC8-90B8-45C7CC2B45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2025-10-07T18:04:59Z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