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Users\Claudia\Desktop\ISVIMED 2024 - 2025\PLAN DE ACCIÓN 2025\4. ABRIL 2025 - PA - PI\"/>
    </mc:Choice>
  </mc:AlternateContent>
  <xr:revisionPtr revIDLastSave="0" documentId="13_ncr:1_{F718449F-E309-41B3-98ED-2DB2B574A75F}"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2" i="4" l="1"/>
  <c r="V15" i="4"/>
  <c r="V17" i="4"/>
  <c r="AH11" i="4" l="1"/>
  <c r="AI11" i="4"/>
  <c r="AF11" i="4"/>
  <c r="K11" i="4" l="1"/>
  <c r="AD12" i="4" l="1"/>
  <c r="AD13" i="4"/>
  <c r="AE13" i="4" s="1"/>
  <c r="AD14" i="4"/>
  <c r="AE14" i="4" s="1"/>
  <c r="AD15" i="4"/>
  <c r="AE15" i="4" s="1"/>
  <c r="AD16" i="4"/>
  <c r="AE16" i="4" s="1"/>
  <c r="AD17" i="4"/>
  <c r="AE17" i="4" s="1"/>
  <c r="AD18" i="4"/>
  <c r="AE18" i="4" s="1"/>
  <c r="AD19" i="4"/>
  <c r="AE19" i="4" s="1"/>
  <c r="V12" i="4"/>
  <c r="V13" i="4"/>
  <c r="W13" i="4" s="1"/>
  <c r="V14" i="4"/>
  <c r="W14" i="4" s="1"/>
  <c r="V16" i="4"/>
  <c r="W17" i="4"/>
  <c r="V18" i="4"/>
  <c r="W18" i="4" s="1"/>
  <c r="V19" i="4"/>
  <c r="W19" i="4" s="1"/>
  <c r="AG11" i="4"/>
  <c r="AE11" i="4"/>
  <c r="AD11" i="4"/>
  <c r="W11" i="4"/>
  <c r="V11" i="4"/>
  <c r="AF12" i="4" l="1"/>
  <c r="AF19" i="4"/>
  <c r="AG19" i="4" s="1"/>
  <c r="AF18" i="4"/>
  <c r="AH18" i="4" s="1"/>
  <c r="AI18" i="4" s="1"/>
  <c r="AF17" i="4"/>
  <c r="AH17" i="4" s="1"/>
  <c r="AI17" i="4" s="1"/>
  <c r="AF16" i="4"/>
  <c r="W16" i="4"/>
  <c r="AF15" i="4"/>
  <c r="W15" i="4"/>
  <c r="AF14" i="4"/>
  <c r="AF13" i="4"/>
  <c r="AE12" i="4"/>
  <c r="AH14" i="4" l="1"/>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<sst xmlns="http://schemas.openxmlformats.org/spreadsheetml/2006/main" count="269" uniqueCount="224">
  <si>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</si>
  <si>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</si>
  <si>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</si>
  <si>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</si>
  <si>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</si>
  <si>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</si>
  <si>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</si>
  <si>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</si>
  <si>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</si>
  <si>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</si>
  <si>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</si>
  <si>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</si>
  <si>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</si>
  <si>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</si>
  <si>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</si>
  <si>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</si>
  <si>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</si>
  <si>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</si>
  <si>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</si>
  <si>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</si>
  <si>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</si>
  <si>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</si>
  <si>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</si>
  <si>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</si>
  <si>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</si>
  <si>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</si>
  <si>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</si>
  <si>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</si>
  <si>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</si>
  <si>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</si>
  <si>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</si>
  <si>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</si>
  <si>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</si>
  <si>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</si>
  <si>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</si>
  <si>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</si>
  <si>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</si>
  <si>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</si>
  <si>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</si>
  <si>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</si>
  <si>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</si>
  <si>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</si>
  <si>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</si>
  <si>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</si>
  <si>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</si>
  <si>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</si>
  <si>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</si>
  <si>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</si>
  <si>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</si>
  <si>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</si>
  <si>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</si>
  <si>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</si>
  <si>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</si>
  <si>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</si>
  <si>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</si>
  <si>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</si>
  <si>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</si>
  <si>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</si>
  <si>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</si>
  <si>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</si>
  <si>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</si>
  <si>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</si>
  <si>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</si>
  <si>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</si>
  <si>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</si>
  <si>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</si>
  <si>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</si>
  <si>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</si>
  <si>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</si>
  <si>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</si>
  <si>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</si>
  <si>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</si>
  <si>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</si>
  <si>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</si>
  <si>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</si>
  <si>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</si>
  <si>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</si>
  <si>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</si>
  <si>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</si>
  <si>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</si>
  <si>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</si>
  <si>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</si>
  <si>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</si>
  <si>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</si>
  <si>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</si>
  <si>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</si>
  <si>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</si>
  <si>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</si>
  <si>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</si>
  <si>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</si>
  <si>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</si>
  <si>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</si>
  <si>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</si>
  <si>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</si>
  <si>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</si>
  <si>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</si>
  <si>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</si>
  <si>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</si>
  <si>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</si>
  <si>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</si>
  <si>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</si>
  <si>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</si>
  <si>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</si>
  <si>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</si>
  <si>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</si>
  <si>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</si>
  <si>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</si>
  <si>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</si>
  <si>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</si>
  <si>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</si>
  <si>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</si>
  <si>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</si>
  <si>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</si>
  <si>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</si>
  <si>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</si>
  <si>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</si>
  <si>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</si>
  <si>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</si>
  <si>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</si>
  <si>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</si>
  <si>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</si>
  <si>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</si>
  <si>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</si>
  <si>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</si>
  <si>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</si>
  <si>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</si>
  <si>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</si>
  <si>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</si>
  <si>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</si>
  <si>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</si>
  <si>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</si>
  <si>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</si>
  <si>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</si>
  <si>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</si>
  <si>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</si>
  <si>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</si>
  <si>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</si>
  <si>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</si>
  <si>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</si>
  <si>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</si>
  <si>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</si>
  <si>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</si>
  <si>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</si>
  <si>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</si>
  <si>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</si>
  <si>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</si>
  <si>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</si>
  <si>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</si>
  <si>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</si>
  <si>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</si>
  <si>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</si>
  <si>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</si>
  <si>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</si>
  <si>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</si>
  <si>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</si>
  <si>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</si>
  <si>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</si>
  <si>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</si>
  <si>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</si>
  <si>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</si>
  <si>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</si>
  <si>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</si>
  <si>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</si>
  <si>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</si>
  <si>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</si>
  <si>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</si>
  <si>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</si>
  <si>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</si>
  <si>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</si>
  <si>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</si>
  <si>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</si>
  <si>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</si>
  <si>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</si>
  <si>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</si>
  <si>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</si>
  <si>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</si>
  <si>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</si>
  <si>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</si>
  <si>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</si>
  <si>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</si>
  <si>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</si>
  <si>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</si>
  <si>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</si>
  <si>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</si>
  <si>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</si>
  <si>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</si>
  <si>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</si>
  <si>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</si>
  <si>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</si>
  <si>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</si>
  <si>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</si>
  <si>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</si>
  <si>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</si>
  <si>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</si>
  <si>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</si>
  <si>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</si>
  <si>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</si>
  <si>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</si>
  <si>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</si>
  <si>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</si>
  <si>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</si>
  <si>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</si>
  <si>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</si>
  <si>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</si>
  <si>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</si>
  <si>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</si>
  <si>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</si>
  <si>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</si>
  <si>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</si>
  <si>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</si>
  <si>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 xml:space="preserve">Julián Humberto Henao Zapata </t>
  </si>
  <si>
    <t xml:space="preserve">Subdirector de Planeación </t>
  </si>
  <si>
    <t xml:space="preserve">Observaciones a la meta </t>
  </si>
  <si>
    <t>El cumplimiento de la meta anual y cuatrienal se supedita a
que las familias que previamente se les asigna el Subsidio Distrital de Vivienda, no renuncien a este y que los operadores realicen las obras en los tiempos establecidos.</t>
  </si>
  <si>
    <t>El cumplimiento de la meta anual y cuatrienal se supedita a que las familias que previamente se les asigna el Subsidio Distrital de Vivienda, no renuncien a este y que los operadores realicen las obras en los tiempos
establecidos.</t>
  </si>
  <si>
    <r>
      <t xml:space="preserve">ENERO: </t>
    </r>
    <r>
      <rPr>
        <sz val="8"/>
        <rFont val="Arial"/>
        <family val="2"/>
      </rPr>
      <t xml:space="preserve">	LAS 3 RESOLUCIONES AUN NO SALEN REGISTRADAS, POR LO TANTO NO SE PUEDEN REPORTAR LAS 8 UNIDADES PREDIALES ESPERADAS PARA ESTE MES.
</t>
    </r>
    <r>
      <rPr>
        <b/>
        <sz val="8"/>
        <rFont val="Arial"/>
        <family val="2"/>
      </rPr>
      <t xml:space="preserve">FEBRERO: </t>
    </r>
    <r>
      <rPr>
        <sz val="8"/>
        <rFont val="Arial"/>
        <family val="2"/>
      </rPr>
      <t xml:space="preserve">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
</t>
    </r>
    <r>
      <rPr>
        <b/>
        <sz val="8"/>
        <rFont val="Arial"/>
        <family val="2"/>
      </rPr>
      <t xml:space="preserve">MARZO: </t>
    </r>
    <r>
      <rPr>
        <sz val="8"/>
        <rFont val="Arial"/>
        <family val="2"/>
      </rPr>
      <t xml:space="preserve">	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
</t>
    </r>
    <r>
      <rPr>
        <b/>
        <sz val="8"/>
        <rFont val="Arial"/>
        <family val="2"/>
      </rPr>
      <t>ABRIL:</t>
    </r>
    <r>
      <rPr>
        <sz val="8"/>
        <rFont val="Arial"/>
        <family val="2"/>
      </rPr>
      <t xml:space="preserve"> PARA ESTE MES DE ABRIL NO SE REPORTAN UNIDADES PREDIALES CEDIDAS Y REGISTRADAS, DADO QUE AUN SE ENCUENTRAN EN NSCRIPCIÓN DE REGISTRO Y EN NUMERACIÓN Y FIRMAS DE LA SUBSECRETARIA DE SUMINISTROS Y SERVICIOS DEL DISTRITO DE MEDELLÍN.</t>
    </r>
  </si>
  <si>
    <r>
      <t>ENERO:</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
</t>
    </r>
    <r>
      <rPr>
        <b/>
        <sz val="8"/>
        <rFont val="Arial"/>
        <family val="2"/>
      </rPr>
      <t>FBRERO:</t>
    </r>
    <r>
      <rPr>
        <sz val="8"/>
        <rFont val="Arial"/>
        <family val="2"/>
      </rPr>
      <t xml:space="preserve"> DURANTE EL MES DE FEBRERO DE 2025 SE ASIGNARON UN TOTAL DE 72 MEJORAMIENTOS DE VIVIENDA QUE CORRESPONDEN AL CA 418 ARGOS. (EN CABEZA DEL JEFE DE HOGAR)
</t>
    </r>
    <r>
      <rPr>
        <b/>
        <sz val="8"/>
        <rFont val="Arial"/>
        <family val="2"/>
      </rPr>
      <t>MARZO</t>
    </r>
    <r>
      <rPr>
        <sz val="8"/>
        <rFont val="Arial"/>
        <family val="2"/>
      </rPr>
      <t xml:space="preserve">: 	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
</t>
    </r>
    <r>
      <rPr>
        <b/>
        <sz val="8"/>
        <rFont val="Arial"/>
        <family val="2"/>
      </rPr>
      <t>ABRIL:</t>
    </r>
    <r>
      <rPr>
        <sz val="8"/>
        <rFont val="Arial"/>
        <family val="2"/>
      </rPr>
      <t xml:space="preserve"> DURANTE EL MES DE ABRIL DE 2025 SE ASIGNARON UN TOTAL DE 16 MEJORAMIENTOS DE VIVIENDA QUE CORRESPONDEN A POAI - CA 418 DE 2024.</t>
    </r>
  </si>
  <si>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
</t>
    </r>
    <r>
      <rPr>
        <b/>
        <sz val="9"/>
        <rFont val="Calibri"/>
        <family val="2"/>
        <scheme val="minor"/>
      </rPr>
      <t xml:space="preserve">FEBRERO: </t>
    </r>
    <r>
      <rPr>
        <sz val="9"/>
        <rFont val="Calibri"/>
        <family val="2"/>
        <scheme val="minor"/>
      </rPr>
      <t>EL INDICADOR MIDE LA CANTIDAD DE HOGARES QUE SUPERAN EL DÉFICIT CUANTITATIVO DE VIVIENDA, PRODUCTO DE LA ENTREGA DE SOLUCIONES HABITACIONALES (NUEVAS O USADAS). SE ENTREGARON 2 VIVIENDAS USADAS A POBLACIÓN REASENTADA. EL AVANCE DEL CUATRIENIO ES DE 395 VIVIENDAS (31.4%) Y EL AVANCE ANUAL ES DE 7 VIVIENDAS FRENTE A UNA META DE 315 (2.2%).</t>
    </r>
    <r>
      <rPr>
        <b/>
        <sz val="9"/>
        <rFont val="Calibri"/>
        <family val="2"/>
        <scheme val="minor"/>
      </rPr>
      <t xml:space="preserve">
MARZO: </t>
    </r>
    <r>
      <rPr>
        <sz val="9"/>
        <rFont val="Calibri"/>
        <family val="2"/>
        <scheme val="minor"/>
      </rPr>
      <t xml:space="preserve">	PARA EL MES DE MARZO SE REALIZO LA ENTREGA DE OCHO (8) UNIDADES DE VIVIENDA DE LAS CUALES SEIS (6) VIVIENDAS CORRESPONDEN A LA MODALIDAD DE VIVIENDA NUEVA A LA POBLACIÓN REASENTADA POR RIESGO Y/O DESASTRE, HOGARES QUE SE ENCONTRABAN EN ARRENDAMENTO TEMPORAL. Y EN LA MODALIDAD DE VIVIENDA USADA SE ENTREGARON DOS (2) VIVIENDAS CORRESPONDIENTES A LA POBLACIÓN REASENTADA POR OBRA PUBLICA</t>
    </r>
    <r>
      <rPr>
        <b/>
        <sz val="9"/>
        <rFont val="Calibri"/>
        <family val="2"/>
        <scheme val="minor"/>
      </rPr>
      <t xml:space="preserve">
ABRIL: 	</t>
    </r>
    <r>
      <rPr>
        <sz val="9"/>
        <rFont val="Calibri"/>
        <family val="2"/>
        <scheme val="minor"/>
      </rPr>
      <t>PARA EL MES DE ABRIL SE REALIZO LA ENTREGA DE TRES (3) UNIDADES DE VIVIENDA DE LAS CUALES DOS (2) VIVIENDAS CORRESPONDEN A LA MODALIDAD DE VIVIENDA NUEVA A LA POBLACIÓN REASENTADA POR RIESGO Y/O DESASTRE, HOGARES QUE SE ENCONTRABAN EN ARRENDAMENTO TEMPORAL. Y EN LA MODALIDAD DE VIVIENDA USADA SE ENTREGA UNA (1) VIVIENDA CORRESPONDIENTE A LA POBLACIÓN REASENTADA POR OBRA PÚBLICA.</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</si>
  <si>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r>
      <rPr>
        <b/>
        <sz val="9"/>
        <rFont val="Calibri"/>
        <family val="2"/>
        <scheme val="minor"/>
      </rPr>
      <t xml:space="preserve">
FEBRERO: </t>
    </r>
    <r>
      <rPr>
        <sz val="9"/>
        <rFont val="Calibri"/>
        <family val="2"/>
        <scheme val="minor"/>
      </rPr>
      <t>"EL INDICADOR MIDE LA CANTIDAD DE HOGARES QUE SUPERAN EL DÉFICIT CUALITATIVO A TRAVÉS DE LOS MEJORAMIENTOS EJECUTADOS. EN FEBRERO SE REALIZARON 205 MEJORAMIENTOS, ALCANZANDO UN AVANCE DE 246 EN 2025, LO QUE REPRESENTA UN 6.15% DE LA META ANUAL DE 4000. EN EL CUATRIENIO, SE HAN EJECUTADO 759 MEJORAMIENTOS, LOGRANDO UN AVANCE DEL 6.32% RESPECTO A LA META DE 12,000. ESTE PROGRESO REFLEJA EL IMPACTO POSITIVO DE LAS INTERVENCIONES, QUE NO SOLO MEJORAN LAS CONDICIONES HABITACIONALES, SINO QUE TAMBIÉN CONTRIBUYEN A REDUCIR EL DÉFICIT CUALITATIVO DE LAS VIVIENDAS EN SECTORES VULNERABLES. AUNQUE EL AVANCE ES AÚN PARCIAL, EL RITMO DE EJECUCIÓN ES CONSISTENTE, LO QUE SUGIERE QUE SE ALCANZARÁN LAS METAS PROPUESTAS A MEDIDA QUE CONTINÚAN LAS INTERVENCIONES</t>
    </r>
    <r>
      <rPr>
        <b/>
        <sz val="9"/>
        <rFont val="Calibri"/>
        <family val="2"/>
        <scheme val="minor"/>
      </rPr>
      <t xml:space="preserve">
MARZO: </t>
    </r>
    <r>
      <rPr>
        <sz val="9"/>
        <rFont val="Calibri"/>
        <family val="2"/>
        <scheme val="minor"/>
      </rPr>
      <t>DURANTE EL MES DE MARZO SE REPORTARON UN TOTAL DE 154 EJECUCIONES DE MEJORAMIENTO DE VIVIENDA DISTRIBUIDAS DE LA SIGUIENTE MANERA: PRESUPUESTO PP 2024: SE SEALIZARON EN TOTAL 15 EJECUCIONES ASÍ: 4 DE LA INVITACIÓN 002 Y 11 DE LA INVITACIÓN 004. PRESUPUESTO POAI: SE REALIZARON EN TOTAL 139 EJECUCIONES ASÍ: 11 DE LA INVITACIÓN 001; 91 DE LA INVITACIÓN 003; 21 DEL CA 418 ARGOS Y 16 DE CI 196.</t>
    </r>
    <r>
      <rPr>
        <b/>
        <sz val="9"/>
        <rFont val="Calibri"/>
        <family val="2"/>
        <scheme val="minor"/>
      </rPr>
      <t xml:space="preserve">
ABRIL: </t>
    </r>
    <r>
      <rPr>
        <sz val="9"/>
        <rFont val="Calibri"/>
        <family val="2"/>
        <scheme val="minor"/>
      </rPr>
      <t>EN ABRIL SE REALIZARON 167 MEJORAMIENTOS DE VIVIENDA: 4 CON PRESUPUESTO PARTICIPATIVO, 8 POR INVITACIÓN 001, 48 POR LA 003, 49 POR CONTRATO 418 Y 58 POR CONTRATO 196.</t>
    </r>
  </si>
  <si>
    <r>
      <t xml:space="preserve">ENERO: </t>
    </r>
    <r>
      <rPr>
        <sz val="8"/>
        <rFont val="Arial"/>
        <family val="2"/>
      </rPr>
      <t xml:space="preserve">	EN EL MES DE ENERO SE RECIBIERON RESOLUCIONES DE 27 CBML, 63 UNIDADES DE VIVIENDA DE LA CURADURÍA CUARTA Y DE LA CURADURÍA CERO NO SE RECIBIERON RESOLUCIONES.
</t>
    </r>
    <r>
      <rPr>
        <b/>
        <sz val="8"/>
        <rFont val="Arial"/>
        <family val="2"/>
      </rPr>
      <t xml:space="preserve">FEBRERO: </t>
    </r>
    <r>
      <rPr>
        <sz val="8"/>
        <rFont val="Arial"/>
        <family val="2"/>
      </rPr>
      <t xml:space="preserve">EN EL MES DE FEBRERO SE RECIBIERON RESOLUCIONES DE 9 CBML, 19 UNIDADES DE VIVIENDA DE LA CURADURÍA CERO Y DE LA CURADURÍA CUARTA NO SE RECIBIERON RESOLUCIONES.
</t>
    </r>
    <r>
      <rPr>
        <b/>
        <sz val="8"/>
        <rFont val="Arial"/>
        <family val="2"/>
      </rPr>
      <t xml:space="preserve">MARZO: </t>
    </r>
    <r>
      <rPr>
        <sz val="8"/>
        <rFont val="Arial"/>
        <family val="2"/>
      </rPr>
      <t xml:space="preserve">	EN EL MES DE MARZO NO SE OBTUVIERON RESOLUCIONES DE RECONOCIMIENTO EDIFICACIONES, SE RADICARON 20 CBML, 39 UNIDADES DE VIVIENDA EN LA CURADURÍA CUARTA Y EN LA CURADURÍA CERO 5 CBML, 11 UNIDADES DE VIVIENDA, PARA UN TOTAL DE RADICADOS DE 25 CBML, 50 UNIDADES DE VIVIENDA.
</t>
    </r>
    <r>
      <rPr>
        <b/>
        <sz val="8"/>
        <rFont val="Arial"/>
        <family val="2"/>
      </rPr>
      <t xml:space="preserve">ABRIL: </t>
    </r>
    <r>
      <rPr>
        <sz val="8"/>
        <rFont val="Arial"/>
        <family val="2"/>
      </rPr>
      <t xml:space="preserve">	EN EL MES DE ABRIL NO SE OBTUVIERON RESOLUCIONES DE RECONOCIMIENTO DE EDIFICACIONES, SE RADICARON 30 CBML, 58 UNIDADES DE VIVIENDA EN LA CURADURÍA CUARTA Y EN LA CURADURÍA CERO 5 CBML, 9 UNIDADES DE VIVIENDA, PARA UN TOTAL DE RADICADOS DE 35 CBML, 67 UNIDADES DE VIVIENDA.</t>
    </r>
  </si>
  <si>
    <r>
      <t xml:space="preserve">ENERO: </t>
    </r>
    <r>
      <rPr>
        <sz val="8"/>
        <rFont val="Arial"/>
        <family val="2"/>
      </rPr>
      <t>ESTE INDICADOR TIENE UNA MEDICIÓN SEMESTRAL; POR LO TANTO SU REPORTE SERÍA EN EL MES DE JUNIO.</t>
    </r>
    <r>
      <rPr>
        <b/>
        <sz val="8"/>
        <rFont val="Arial"/>
        <family val="2"/>
      </rPr>
      <t xml:space="preserve">
FEBRERO :</t>
    </r>
    <r>
      <rPr>
        <sz val="8"/>
        <rFont val="Arial"/>
        <family val="2"/>
      </rPr>
      <t xml:space="preserve"> ESTE INDICADOR TIENE UNA MEDICIÓN SEMESTRAL; POR LO TANTO SU REPORTE SERÍA EN EL MES DE JUNIO.</t>
    </r>
    <r>
      <rPr>
        <b/>
        <sz val="8"/>
        <rFont val="Arial"/>
        <family val="2"/>
      </rPr>
      <t xml:space="preserve">
MARZO : </t>
    </r>
    <r>
      <rPr>
        <sz val="8"/>
        <rFont val="Arial"/>
        <family val="2"/>
      </rPr>
      <t xml:space="preserve">ESTE INDICADOR TIENE UNA MEDICIÓN SEMESTRAL; POR LO TANTO SU REPORTE SERÍA EN EL MES DE JUNIO.
</t>
    </r>
    <r>
      <rPr>
        <b/>
        <sz val="8"/>
        <rFont val="Arial"/>
        <family val="2"/>
      </rPr>
      <t xml:space="preserve">ABRIL : </t>
    </r>
    <r>
      <rPr>
        <sz val="8"/>
        <rFont val="Arial"/>
        <family val="2"/>
      </rPr>
      <t>ESTE INDICADOR TIENE UNA MEDICIÓN SEMESTRAL; POR LO TANTO SU REPORTE SERÍA EN EL MES DE JUNIO.</t>
    </r>
  </si>
  <si>
    <r>
      <rPr>
        <b/>
        <sz val="8"/>
        <rFont val="Arial"/>
        <family val="2"/>
      </rPr>
      <t xml:space="preserve">ENERO: </t>
    </r>
    <r>
      <rPr>
        <sz val="8"/>
        <rFont val="Arial"/>
        <family val="2"/>
      </rPr>
      <t xml:space="preserve">	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
</t>
    </r>
    <r>
      <rPr>
        <b/>
        <sz val="8"/>
        <rFont val="Arial"/>
        <family val="2"/>
      </rPr>
      <t xml:space="preserve">FEBRERO: </t>
    </r>
    <r>
      <rPr>
        <sz val="8"/>
        <rFont val="Arial"/>
        <family val="2"/>
      </rPr>
      <t xml:space="preserve">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
</t>
    </r>
    <r>
      <rPr>
        <b/>
        <sz val="8"/>
        <rFont val="Arial"/>
        <family val="2"/>
      </rPr>
      <t xml:space="preserve">MARZO: </t>
    </r>
    <r>
      <rPr>
        <sz val="8"/>
        <rFont val="Arial"/>
        <family val="2"/>
      </rPr>
      <t xml:space="preserve">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
</t>
    </r>
    <r>
      <rPr>
        <b/>
        <sz val="8"/>
        <rFont val="Arial"/>
        <family val="2"/>
      </rPr>
      <t xml:space="preserve">ABRIL: </t>
    </r>
    <r>
      <rPr>
        <sz val="8"/>
        <rFont val="Arial"/>
        <family val="2"/>
      </rPr>
      <t xml:space="preserve">	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</si>
  <si>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FEBRERO: 	</t>
    </r>
    <r>
      <rPr>
        <sz val="8"/>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MARZO: 	</t>
    </r>
    <r>
      <rPr>
        <sz val="8"/>
        <rFont val="Arial"/>
        <family val="2"/>
      </rPr>
      <t xml:space="preserve">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t>
    </r>
    <r>
      <rPr>
        <b/>
        <sz val="8"/>
        <rFont val="Arial"/>
        <family val="2"/>
      </rPr>
      <t xml:space="preserve">ABRIL: </t>
    </r>
    <r>
      <rPr>
        <sz val="8"/>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</si>
  <si>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ABRIL:</t>
    </r>
    <r>
      <rPr>
        <sz val="8"/>
        <rFont val="Arial"/>
        <family val="2"/>
      </rPr>
      <t xml:space="preserve"> EN EL MES DE ABRIL DEL PRESENTE AÑO SE ASIGNARON 14 SUBSIDIOS DISTRITALES DE VIVIENDA; 2 EN EL MARCO DE LA ESTRATEGIA COMPRA TU CASA, POBLACION DEMANDA LIBRE VIVIENDA; Y 12 POBLACION ARRENDAMIENTO TEMPORAL VIVIENDA USADA.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</si>
</sst>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
      <b/>
      <sz val="22"/>
      <color theme="1"/>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76">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 fillId="0" borderId="0" xfId="0" applyFont="1" applyAlignment="1">
      <alignment horizontal="center"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0" fontId="50" fillId="0" borderId="1" xfId="0" applyFont="1" applyBorder="1" applyAlignment="1">
      <alignment horizontal="left" vertical="top" wrapText="1"/>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0" fontId="50" fillId="0" borderId="1" xfId="0" applyFont="1" applyBorder="1" applyAlignment="1">
      <alignment horizontal="left" vertical="center" wrapText="1"/>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0" fontId="3" fillId="0" borderId="1" xfId="0" applyFont="1" applyBorder="1" applyAlignment="1">
      <alignment horizontal="left" vertical="center" wrapText="1"/>
    </xf>
    <xf numFmtId="183" fontId="3" fillId="3" borderId="0" xfId="0" applyNumberFormat="1" applyFont="1" applyFill="1"/>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2" fillId="3" borderId="38" xfId="0" applyFont="1" applyFill="1" applyBorder="1" applyAlignment="1">
      <alignment horizont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0" fontId="50" fillId="0" borderId="1" xfId="0" applyFont="1" applyFill="1" applyBorder="1" applyAlignment="1">
      <alignment horizontal="left" vertical="top" wrapText="1"/>
    </xf>
    <xf numFmtId="183" fontId="45" fillId="0" borderId="1" xfId="2798" applyNumberFormat="1" applyFont="1" applyFill="1" applyBorder="1" applyAlignment="1" applyProtection="1">
      <alignment horizontal="center" vertical="center"/>
    </xf>
    <xf numFmtId="0" fontId="51" fillId="0" borderId="1" xfId="0" applyFont="1" applyBorder="1" applyAlignment="1">
      <alignment vertical="center" wrapText="1"/>
    </xf>
    <xf numFmtId="0" fontId="3" fillId="0" borderId="1" xfId="0" applyFont="1" applyFill="1" applyBorder="1" applyAlignment="1">
      <alignment horizontal="center" vertical="center"/>
    </xf>
    <xf numFmtId="0" fontId="45" fillId="52" borderId="1" xfId="0" applyFont="1" applyFill="1" applyBorder="1" applyAlignment="1">
      <alignment horizontal="center" vertical="center"/>
    </xf>
    <xf numFmtId="0" fontId="46" fillId="52" borderId="1" xfId="0" applyFont="1" applyFill="1" applyBorder="1" applyAlignment="1">
      <alignment horizontal="left"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G1" zoomScale="80" zoomScaleNormal="80" workbookViewId="0">
      <selection activeCell="V10" sqref="V10"/>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12.28515625" style="153" customWidth="1"/>
    <col min="19" max="19" width="6.42578125" style="153" bestFit="1" customWidth="1"/>
    <col min="20"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32.140625" style="153" customWidth="1"/>
    <col min="38" max="38" width="172.5703125" style="1" customWidth="1"/>
    <col min="39" max="16384" width="11.42578125" style="153"/>
  </cols>
  <sheetData>
    <row r="1" spans="1:45" ht="26.25" customHeight="1" x14ac:dyDescent="0.2">
      <c r="A1" s="229"/>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152" t="s">
        <v>198</v>
      </c>
    </row>
    <row r="2" spans="1:45" ht="21" customHeight="1" x14ac:dyDescent="0.2">
      <c r="A2" s="229"/>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152" t="s">
        <v>199</v>
      </c>
      <c r="AM2" s="154"/>
      <c r="AN2" s="154"/>
      <c r="AO2" s="154"/>
      <c r="AP2" s="154"/>
      <c r="AQ2" s="154"/>
      <c r="AR2" s="155"/>
      <c r="AS2" s="1"/>
    </row>
    <row r="3" spans="1:45" ht="21" customHeight="1" x14ac:dyDescent="0.2">
      <c r="A3" s="229"/>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152" t="s">
        <v>200</v>
      </c>
      <c r="AM3" s="154"/>
      <c r="AN3" s="154"/>
      <c r="AO3" s="154"/>
      <c r="AP3" s="154"/>
      <c r="AQ3" s="154"/>
      <c r="AR3" s="155"/>
      <c r="AS3" s="1"/>
    </row>
    <row r="4" spans="1:45" ht="21" customHeight="1" x14ac:dyDescent="0.2">
      <c r="A4" s="229"/>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152" t="s">
        <v>201</v>
      </c>
      <c r="AM4" s="154"/>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
      <c r="U5" s="2"/>
      <c r="V5" s="2"/>
      <c r="W5" s="159"/>
      <c r="X5" s="160"/>
      <c r="Y5" s="160"/>
      <c r="Z5" s="160"/>
      <c r="AA5" s="160"/>
      <c r="AB5" s="160"/>
      <c r="AC5" s="160"/>
      <c r="AD5" s="160"/>
      <c r="AE5" s="160"/>
      <c r="AF5" s="160"/>
      <c r="AG5" s="2"/>
      <c r="AH5" s="98"/>
      <c r="AI5" s="159"/>
      <c r="AJ5" s="2"/>
      <c r="AK5" s="2"/>
      <c r="AL5" s="2"/>
      <c r="AM5" s="154"/>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
      <c r="U6" s="2"/>
      <c r="V6" s="2"/>
      <c r="W6" s="159"/>
      <c r="X6" s="160"/>
      <c r="Y6" s="160"/>
      <c r="Z6" s="160"/>
      <c r="AA6" s="160"/>
      <c r="AB6" s="160"/>
      <c r="AC6" s="160"/>
      <c r="AD6" s="160"/>
      <c r="AE6" s="160"/>
      <c r="AF6" s="160"/>
      <c r="AG6" s="2"/>
      <c r="AH6" s="98"/>
      <c r="AI6" s="159"/>
      <c r="AJ6" s="2"/>
      <c r="AK6" s="2"/>
      <c r="AL6" s="2"/>
      <c r="AM6" s="154"/>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
      <c r="U7" s="2"/>
      <c r="V7" s="2"/>
      <c r="W7" s="159"/>
      <c r="X7" s="160"/>
      <c r="Y7" s="160"/>
      <c r="Z7" s="160"/>
      <c r="AA7" s="160"/>
      <c r="AB7" s="160"/>
      <c r="AC7" s="160"/>
      <c r="AD7" s="160"/>
      <c r="AE7" s="160"/>
      <c r="AF7" s="160"/>
      <c r="AG7" s="2"/>
      <c r="AH7" s="98"/>
      <c r="AI7" s="159"/>
      <c r="AJ7" s="2"/>
      <c r="AK7" s="2"/>
      <c r="AL7" s="2"/>
      <c r="AM7" s="154"/>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
      <c r="U8" s="2"/>
      <c r="V8" s="2"/>
      <c r="W8" s="159"/>
      <c r="X8" s="160"/>
      <c r="Y8" s="160"/>
      <c r="Z8" s="160"/>
      <c r="AA8" s="160"/>
      <c r="AB8" s="160"/>
      <c r="AC8" s="160"/>
      <c r="AD8" s="160"/>
      <c r="AE8" s="160"/>
      <c r="AF8" s="160"/>
      <c r="AG8" s="2"/>
      <c r="AH8" s="98"/>
      <c r="AI8" s="159"/>
      <c r="AJ8" s="2"/>
      <c r="AK8" s="2"/>
      <c r="AL8" s="2"/>
      <c r="AM8" s="154"/>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27" t="s">
        <v>195</v>
      </c>
      <c r="Q9" s="227"/>
      <c r="R9" s="227"/>
      <c r="S9" s="227"/>
      <c r="T9" s="227"/>
      <c r="U9" s="227"/>
      <c r="V9" s="227"/>
      <c r="W9" s="227"/>
      <c r="X9" s="227" t="s">
        <v>197</v>
      </c>
      <c r="Y9" s="227"/>
      <c r="Z9" s="227"/>
      <c r="AA9" s="227"/>
      <c r="AB9" s="227"/>
      <c r="AC9" s="227"/>
      <c r="AD9" s="227"/>
      <c r="AE9" s="227"/>
      <c r="AF9" s="231" t="s">
        <v>0</v>
      </c>
      <c r="AG9" s="231"/>
      <c r="AH9" s="231" t="s">
        <v>1</v>
      </c>
      <c r="AI9" s="231"/>
      <c r="AJ9" s="227" t="s">
        <v>2</v>
      </c>
      <c r="AK9" s="227"/>
      <c r="AL9" s="227"/>
    </row>
    <row r="10" spans="1:45" s="157" customFormat="1" ht="72.75" customHeight="1" x14ac:dyDescent="0.2">
      <c r="A10" s="166" t="s">
        <v>3</v>
      </c>
      <c r="B10" s="166" t="s">
        <v>4</v>
      </c>
      <c r="C10" s="166" t="s">
        <v>5</v>
      </c>
      <c r="D10" s="166" t="s">
        <v>6</v>
      </c>
      <c r="E10" s="166" t="s">
        <v>7</v>
      </c>
      <c r="F10" s="166" t="s">
        <v>202</v>
      </c>
      <c r="G10" s="166" t="s">
        <v>8</v>
      </c>
      <c r="H10" s="166" t="s">
        <v>9</v>
      </c>
      <c r="I10" s="166" t="s">
        <v>203</v>
      </c>
      <c r="J10" s="166" t="s">
        <v>10</v>
      </c>
      <c r="K10" s="166" t="s">
        <v>204</v>
      </c>
      <c r="L10" s="166" t="s">
        <v>11</v>
      </c>
      <c r="M10" s="166" t="s">
        <v>205</v>
      </c>
      <c r="N10" s="166" t="s">
        <v>12</v>
      </c>
      <c r="O10" s="166" t="s">
        <v>206</v>
      </c>
      <c r="P10" s="105" t="s">
        <v>13</v>
      </c>
      <c r="Q10" s="105" t="s">
        <v>14</v>
      </c>
      <c r="R10" s="105" t="s">
        <v>15</v>
      </c>
      <c r="S10" s="105" t="s">
        <v>16</v>
      </c>
      <c r="T10" s="105"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212</v>
      </c>
      <c r="AL10" s="105" t="s">
        <v>34</v>
      </c>
    </row>
    <row r="11" spans="1:45" s="168" customFormat="1" ht="52.5" customHeight="1" x14ac:dyDescent="0.2">
      <c r="A11" s="119">
        <v>240210</v>
      </c>
      <c r="B11" s="188" t="s">
        <v>185</v>
      </c>
      <c r="C11" s="119" t="s">
        <v>35</v>
      </c>
      <c r="D11" s="120" t="s">
        <v>36</v>
      </c>
      <c r="E11" s="121" t="s">
        <v>37</v>
      </c>
      <c r="F11" s="122">
        <v>6</v>
      </c>
      <c r="G11" s="123" t="s">
        <v>38</v>
      </c>
      <c r="H11" s="124">
        <v>0</v>
      </c>
      <c r="I11" s="125">
        <v>1</v>
      </c>
      <c r="J11" s="122">
        <v>2</v>
      </c>
      <c r="K11" s="125">
        <f>+AF11</f>
        <v>0</v>
      </c>
      <c r="L11" s="103">
        <v>2</v>
      </c>
      <c r="M11" s="107"/>
      <c r="N11" s="103">
        <v>2</v>
      </c>
      <c r="O11" s="107"/>
      <c r="P11" s="102">
        <v>0</v>
      </c>
      <c r="Q11" s="102">
        <v>0</v>
      </c>
      <c r="R11" s="215">
        <v>0</v>
      </c>
      <c r="S11" s="189">
        <v>0</v>
      </c>
      <c r="T11" s="102">
        <v>0</v>
      </c>
      <c r="U11" s="102">
        <v>0</v>
      </c>
      <c r="V11" s="102">
        <f>+SUM(P11:U11)</f>
        <v>0</v>
      </c>
      <c r="W11" s="209">
        <f>+V11/J11</f>
        <v>0</v>
      </c>
      <c r="X11" s="102">
        <v>0</v>
      </c>
      <c r="Y11" s="102">
        <v>0</v>
      </c>
      <c r="Z11" s="102">
        <v>0</v>
      </c>
      <c r="AA11" s="189">
        <v>0</v>
      </c>
      <c r="AB11" s="102">
        <v>0</v>
      </c>
      <c r="AC11" s="102">
        <v>0</v>
      </c>
      <c r="AD11" s="103">
        <f>+SUM(X11:AC11)</f>
        <v>0</v>
      </c>
      <c r="AE11" s="108">
        <f>+AD11/J11</f>
        <v>0</v>
      </c>
      <c r="AF11" s="103">
        <f>+V11+AD11</f>
        <v>0</v>
      </c>
      <c r="AG11" s="209">
        <f>+AF11/J11</f>
        <v>0</v>
      </c>
      <c r="AH11" s="202">
        <f>+I11+AF11</f>
        <v>1</v>
      </c>
      <c r="AI11" s="211">
        <f>+AH11/F11</f>
        <v>0.16666666666666666</v>
      </c>
      <c r="AJ11" s="112" t="s">
        <v>193</v>
      </c>
      <c r="AK11" s="112"/>
      <c r="AL11" s="270" t="s">
        <v>220</v>
      </c>
      <c r="AM11" s="167"/>
    </row>
    <row r="12" spans="1:45" s="168" customFormat="1" ht="273" customHeight="1" x14ac:dyDescent="0.2">
      <c r="A12" s="126">
        <v>240209</v>
      </c>
      <c r="B12" s="190" t="s">
        <v>187</v>
      </c>
      <c r="C12" s="126" t="s">
        <v>42</v>
      </c>
      <c r="D12" s="127" t="s">
        <v>43</v>
      </c>
      <c r="E12" s="128" t="s">
        <v>37</v>
      </c>
      <c r="F12" s="129">
        <v>400</v>
      </c>
      <c r="G12" s="130" t="s">
        <v>38</v>
      </c>
      <c r="H12" s="129">
        <v>100</v>
      </c>
      <c r="I12" s="129">
        <v>101</v>
      </c>
      <c r="J12" s="129">
        <v>100</v>
      </c>
      <c r="K12" s="131">
        <f>+AF12</f>
        <v>139</v>
      </c>
      <c r="L12" s="103">
        <v>100</v>
      </c>
      <c r="M12" s="109"/>
      <c r="N12" s="103">
        <v>100</v>
      </c>
      <c r="O12" s="109"/>
      <c r="P12" s="103">
        <v>13</v>
      </c>
      <c r="Q12" s="103">
        <v>54</v>
      </c>
      <c r="R12" s="216">
        <v>12</v>
      </c>
      <c r="S12" s="271">
        <v>60</v>
      </c>
      <c r="T12" s="102">
        <v>0</v>
      </c>
      <c r="U12" s="102">
        <v>0</v>
      </c>
      <c r="V12" s="103">
        <f t="shared" ref="V12:V19" si="0">+SUM(P12:U12)</f>
        <v>139</v>
      </c>
      <c r="W12" s="211">
        <f>+V12/J12</f>
        <v>1.39</v>
      </c>
      <c r="X12" s="103"/>
      <c r="Y12" s="103"/>
      <c r="Z12" s="103"/>
      <c r="AA12" s="169"/>
      <c r="AB12" s="103"/>
      <c r="AC12" s="103"/>
      <c r="AD12" s="103">
        <f t="shared" ref="AD12:AD19" si="1">+SUM(X12:AC12)</f>
        <v>0</v>
      </c>
      <c r="AE12" s="108">
        <f t="shared" ref="AE12:AE19" si="2">+AD12/J12</f>
        <v>0</v>
      </c>
      <c r="AF12" s="103">
        <f t="shared" ref="AF12:AF19" si="3">+V12+AD12</f>
        <v>139</v>
      </c>
      <c r="AG12" s="211">
        <f t="shared" ref="AG12:AG19" si="4">+AF12/J12</f>
        <v>1.39</v>
      </c>
      <c r="AH12" s="202">
        <f>+I12+AF12</f>
        <v>240</v>
      </c>
      <c r="AI12" s="211">
        <f t="shared" ref="AI12:AI19" si="5">+AH12/F12</f>
        <v>0.6</v>
      </c>
      <c r="AJ12" s="112" t="s">
        <v>196</v>
      </c>
      <c r="AK12" s="113"/>
      <c r="AL12" s="272" t="s">
        <v>221</v>
      </c>
    </row>
    <row r="13" spans="1:45" s="168" customFormat="1" ht="245.25" customHeight="1" x14ac:dyDescent="0.2">
      <c r="A13" s="246">
        <v>240198</v>
      </c>
      <c r="B13" s="237" t="s">
        <v>186</v>
      </c>
      <c r="C13" s="132" t="s">
        <v>39</v>
      </c>
      <c r="D13" s="133" t="s">
        <v>40</v>
      </c>
      <c r="E13" s="134" t="s">
        <v>37</v>
      </c>
      <c r="F13" s="135">
        <v>10000</v>
      </c>
      <c r="G13" s="136" t="s">
        <v>38</v>
      </c>
      <c r="H13" s="135">
        <v>2500</v>
      </c>
      <c r="I13" s="135">
        <v>5179</v>
      </c>
      <c r="J13" s="135">
        <v>2500</v>
      </c>
      <c r="K13" s="137">
        <f>+AF13</f>
        <v>2686</v>
      </c>
      <c r="L13" s="103"/>
      <c r="M13" s="109"/>
      <c r="N13" s="103"/>
      <c r="O13" s="109"/>
      <c r="P13" s="191">
        <v>506</v>
      </c>
      <c r="Q13" s="205">
        <v>773</v>
      </c>
      <c r="R13" s="217">
        <v>1059</v>
      </c>
      <c r="S13" s="191">
        <v>348</v>
      </c>
      <c r="T13" s="103"/>
      <c r="U13" s="103"/>
      <c r="V13" s="103">
        <f t="shared" si="0"/>
        <v>2686</v>
      </c>
      <c r="W13" s="211">
        <f t="shared" ref="W12:W18" si="6">+V13/J13</f>
        <v>1.0744</v>
      </c>
      <c r="X13" s="103"/>
      <c r="Y13" s="110"/>
      <c r="Z13" s="103"/>
      <c r="AA13" s="169"/>
      <c r="AB13" s="103"/>
      <c r="AC13" s="103"/>
      <c r="AD13" s="103">
        <f t="shared" si="1"/>
        <v>0</v>
      </c>
      <c r="AE13" s="108">
        <f t="shared" si="2"/>
        <v>0</v>
      </c>
      <c r="AF13" s="103">
        <f t="shared" si="3"/>
        <v>2686</v>
      </c>
      <c r="AG13" s="211">
        <f t="shared" si="4"/>
        <v>1.0744</v>
      </c>
      <c r="AH13" s="202">
        <f>+I13+AF13</f>
        <v>7865</v>
      </c>
      <c r="AI13" s="211">
        <f>+AH13/F13</f>
        <v>0.78649999999999998</v>
      </c>
      <c r="AJ13" s="112" t="s">
        <v>41</v>
      </c>
      <c r="AK13" s="113"/>
      <c r="AL13" s="214" t="s">
        <v>222</v>
      </c>
    </row>
    <row r="14" spans="1:45" s="168" customFormat="1" ht="96" x14ac:dyDescent="0.2">
      <c r="A14" s="247"/>
      <c r="B14" s="238"/>
      <c r="C14" s="132" t="s">
        <v>44</v>
      </c>
      <c r="D14" s="133" t="s">
        <v>45</v>
      </c>
      <c r="E14" s="134" t="s">
        <v>37</v>
      </c>
      <c r="F14" s="135">
        <v>4000</v>
      </c>
      <c r="G14" s="136" t="s">
        <v>38</v>
      </c>
      <c r="H14" s="135">
        <v>200</v>
      </c>
      <c r="I14" s="135">
        <v>327</v>
      </c>
      <c r="J14" s="135">
        <v>1300</v>
      </c>
      <c r="K14" s="137">
        <f t="shared" ref="K14:K19" si="7">+AF14</f>
        <v>47</v>
      </c>
      <c r="L14" s="103">
        <v>1200</v>
      </c>
      <c r="M14" s="109"/>
      <c r="N14" s="103">
        <v>1000</v>
      </c>
      <c r="O14" s="109"/>
      <c r="P14" s="192">
        <v>3</v>
      </c>
      <c r="Q14" s="206">
        <v>4</v>
      </c>
      <c r="R14" s="218">
        <v>26</v>
      </c>
      <c r="S14" s="191">
        <v>14</v>
      </c>
      <c r="T14" s="192"/>
      <c r="U14" s="192"/>
      <c r="V14" s="103">
        <f t="shared" si="0"/>
        <v>47</v>
      </c>
      <c r="W14" s="212">
        <f t="shared" si="6"/>
        <v>3.6153846153846154E-2</v>
      </c>
      <c r="X14" s="103"/>
      <c r="Y14" s="103"/>
      <c r="Z14" s="103"/>
      <c r="AA14" s="169"/>
      <c r="AB14" s="103"/>
      <c r="AC14" s="103"/>
      <c r="AD14" s="103">
        <f t="shared" si="1"/>
        <v>0</v>
      </c>
      <c r="AE14" s="108">
        <f t="shared" si="2"/>
        <v>0</v>
      </c>
      <c r="AF14" s="103">
        <f t="shared" si="3"/>
        <v>47</v>
      </c>
      <c r="AG14" s="212">
        <f t="shared" si="4"/>
        <v>3.6153846153846154E-2</v>
      </c>
      <c r="AH14" s="202">
        <f>+I14+AF14</f>
        <v>374</v>
      </c>
      <c r="AI14" s="212">
        <f t="shared" si="5"/>
        <v>9.35E-2</v>
      </c>
      <c r="AJ14" s="112" t="s">
        <v>191</v>
      </c>
      <c r="AK14" s="222" t="s">
        <v>214</v>
      </c>
      <c r="AL14" s="210" t="s">
        <v>223</v>
      </c>
    </row>
    <row r="15" spans="1:45" s="168" customFormat="1" ht="129.75" customHeight="1" x14ac:dyDescent="0.2">
      <c r="A15" s="224">
        <v>240211</v>
      </c>
      <c r="B15" s="243" t="s">
        <v>188</v>
      </c>
      <c r="C15" s="138" t="s">
        <v>52</v>
      </c>
      <c r="D15" s="139" t="s">
        <v>53</v>
      </c>
      <c r="E15" s="140" t="s">
        <v>37</v>
      </c>
      <c r="F15" s="141">
        <v>1500</v>
      </c>
      <c r="G15" s="142" t="s">
        <v>38</v>
      </c>
      <c r="H15" s="141">
        <v>150</v>
      </c>
      <c r="I15" s="141">
        <v>174</v>
      </c>
      <c r="J15" s="143">
        <v>450</v>
      </c>
      <c r="K15" s="144">
        <f t="shared" si="7"/>
        <v>59</v>
      </c>
      <c r="L15" s="114">
        <v>450</v>
      </c>
      <c r="M15" s="107"/>
      <c r="N15" s="114">
        <v>450</v>
      </c>
      <c r="O15" s="107"/>
      <c r="P15" s="113">
        <v>0</v>
      </c>
      <c r="Q15" s="207">
        <v>31</v>
      </c>
      <c r="R15" s="219">
        <v>28</v>
      </c>
      <c r="S15" s="273">
        <v>0</v>
      </c>
      <c r="T15" s="192"/>
      <c r="U15" s="192"/>
      <c r="V15" s="103">
        <f>+SUM(P15:U15)</f>
        <v>59</v>
      </c>
      <c r="W15" s="212">
        <f t="shared" si="6"/>
        <v>0.13111111111111112</v>
      </c>
      <c r="X15" s="102"/>
      <c r="Y15" s="193"/>
      <c r="Z15" s="193"/>
      <c r="AA15" s="193"/>
      <c r="AB15" s="103"/>
      <c r="AC15" s="101"/>
      <c r="AD15" s="103">
        <f t="shared" si="1"/>
        <v>0</v>
      </c>
      <c r="AE15" s="108">
        <f t="shared" si="2"/>
        <v>0</v>
      </c>
      <c r="AF15" s="103">
        <f t="shared" si="3"/>
        <v>59</v>
      </c>
      <c r="AG15" s="212">
        <f t="shared" si="4"/>
        <v>0.13111111111111112</v>
      </c>
      <c r="AH15" s="202">
        <f t="shared" ref="AH15:AH19" si="8">+I15+AF15</f>
        <v>233</v>
      </c>
      <c r="AI15" s="213">
        <f t="shared" si="5"/>
        <v>0.15533333333333332</v>
      </c>
      <c r="AJ15" s="194" t="s">
        <v>54</v>
      </c>
      <c r="AK15" s="113"/>
      <c r="AL15" s="270" t="s">
        <v>215</v>
      </c>
    </row>
    <row r="16" spans="1:45" s="168" customFormat="1" ht="130.5" customHeight="1" x14ac:dyDescent="0.2">
      <c r="A16" s="225"/>
      <c r="B16" s="244"/>
      <c r="C16" s="138" t="s">
        <v>46</v>
      </c>
      <c r="D16" s="139" t="s">
        <v>47</v>
      </c>
      <c r="E16" s="140" t="s">
        <v>37</v>
      </c>
      <c r="F16" s="141">
        <v>15000</v>
      </c>
      <c r="G16" s="142" t="s">
        <v>38</v>
      </c>
      <c r="H16" s="141">
        <v>1000</v>
      </c>
      <c r="I16" s="144">
        <v>817</v>
      </c>
      <c r="J16" s="141">
        <v>5000</v>
      </c>
      <c r="K16" s="144">
        <f t="shared" si="7"/>
        <v>445</v>
      </c>
      <c r="L16" s="103">
        <v>5000</v>
      </c>
      <c r="M16" s="109"/>
      <c r="N16" s="103">
        <v>4000</v>
      </c>
      <c r="O16" s="109"/>
      <c r="P16" s="113">
        <v>81</v>
      </c>
      <c r="Q16" s="207">
        <v>72</v>
      </c>
      <c r="R16" s="219">
        <v>276</v>
      </c>
      <c r="S16" s="273">
        <v>16</v>
      </c>
      <c r="T16" s="192"/>
      <c r="U16" s="192"/>
      <c r="V16" s="103">
        <f t="shared" si="0"/>
        <v>445</v>
      </c>
      <c r="W16" s="212">
        <f t="shared" si="6"/>
        <v>8.8999999999999996E-2</v>
      </c>
      <c r="X16" s="103"/>
      <c r="Y16" s="102"/>
      <c r="Z16" s="103"/>
      <c r="AA16" s="169"/>
      <c r="AB16" s="103"/>
      <c r="AC16" s="103"/>
      <c r="AD16" s="103">
        <f t="shared" si="1"/>
        <v>0</v>
      </c>
      <c r="AE16" s="108">
        <f t="shared" si="2"/>
        <v>0</v>
      </c>
      <c r="AF16" s="103">
        <f t="shared" si="3"/>
        <v>445</v>
      </c>
      <c r="AG16" s="212">
        <f t="shared" si="4"/>
        <v>8.8999999999999996E-2</v>
      </c>
      <c r="AH16" s="202">
        <f>+I16+AF16</f>
        <v>1262</v>
      </c>
      <c r="AI16" s="212">
        <f t="shared" si="5"/>
        <v>8.4133333333333338E-2</v>
      </c>
      <c r="AJ16" s="112" t="s">
        <v>48</v>
      </c>
      <c r="AK16" s="113"/>
      <c r="AL16" s="270" t="s">
        <v>216</v>
      </c>
    </row>
    <row r="17" spans="1:47" s="168" customFormat="1" ht="96" customHeight="1" x14ac:dyDescent="0.2">
      <c r="A17" s="226"/>
      <c r="B17" s="245"/>
      <c r="C17" s="138" t="s">
        <v>49</v>
      </c>
      <c r="D17" s="139" t="s">
        <v>50</v>
      </c>
      <c r="E17" s="140" t="s">
        <v>37</v>
      </c>
      <c r="F17" s="145">
        <v>2200</v>
      </c>
      <c r="G17" s="142" t="s">
        <v>38</v>
      </c>
      <c r="H17" s="143">
        <v>450</v>
      </c>
      <c r="I17" s="144">
        <v>450</v>
      </c>
      <c r="J17" s="143">
        <v>600</v>
      </c>
      <c r="K17" s="144">
        <f t="shared" si="7"/>
        <v>82</v>
      </c>
      <c r="L17" s="114">
        <v>600</v>
      </c>
      <c r="M17" s="115"/>
      <c r="N17" s="116">
        <v>550</v>
      </c>
      <c r="O17" s="115"/>
      <c r="P17" s="113">
        <v>63</v>
      </c>
      <c r="Q17" s="207">
        <v>19</v>
      </c>
      <c r="R17" s="219">
        <v>0</v>
      </c>
      <c r="S17" s="273">
        <v>0</v>
      </c>
      <c r="T17" s="192"/>
      <c r="U17" s="192"/>
      <c r="V17" s="103">
        <f>+SUM(P17:U17)</f>
        <v>82</v>
      </c>
      <c r="W17" s="213">
        <f t="shared" si="6"/>
        <v>0.13666666666666666</v>
      </c>
      <c r="X17" s="117"/>
      <c r="Y17" s="118"/>
      <c r="Z17" s="111"/>
      <c r="AA17" s="169"/>
      <c r="AB17" s="117"/>
      <c r="AC17" s="117"/>
      <c r="AD17" s="103">
        <f t="shared" si="1"/>
        <v>0</v>
      </c>
      <c r="AE17" s="108">
        <f t="shared" si="2"/>
        <v>0</v>
      </c>
      <c r="AF17" s="103">
        <f t="shared" si="3"/>
        <v>82</v>
      </c>
      <c r="AG17" s="213">
        <f t="shared" si="4"/>
        <v>0.13666666666666666</v>
      </c>
      <c r="AH17" s="202">
        <f t="shared" si="8"/>
        <v>532</v>
      </c>
      <c r="AI17" s="213">
        <f t="shared" si="5"/>
        <v>0.24181818181818182</v>
      </c>
      <c r="AJ17" s="112" t="s">
        <v>51</v>
      </c>
      <c r="AK17" s="113"/>
      <c r="AL17" s="270" t="s">
        <v>219</v>
      </c>
    </row>
    <row r="18" spans="1:47" s="168" customFormat="1" ht="180" customHeight="1" x14ac:dyDescent="0.2">
      <c r="A18" s="239" t="s">
        <v>55</v>
      </c>
      <c r="B18" s="240"/>
      <c r="C18" s="149" t="s">
        <v>56</v>
      </c>
      <c r="D18" s="146" t="s">
        <v>57</v>
      </c>
      <c r="E18" s="147" t="s">
        <v>37</v>
      </c>
      <c r="F18" s="148">
        <v>1260</v>
      </c>
      <c r="G18" s="149" t="s">
        <v>38</v>
      </c>
      <c r="H18" s="148">
        <v>315</v>
      </c>
      <c r="I18" s="150">
        <v>388</v>
      </c>
      <c r="J18" s="151">
        <v>315</v>
      </c>
      <c r="K18" s="150">
        <f t="shared" si="7"/>
        <v>18</v>
      </c>
      <c r="L18" s="151">
        <v>315</v>
      </c>
      <c r="M18" s="195"/>
      <c r="N18" s="151">
        <v>315</v>
      </c>
      <c r="O18" s="195"/>
      <c r="P18" s="149">
        <v>5</v>
      </c>
      <c r="Q18" s="208">
        <v>2</v>
      </c>
      <c r="R18" s="220">
        <v>8</v>
      </c>
      <c r="S18" s="274">
        <v>3</v>
      </c>
      <c r="T18" s="196"/>
      <c r="U18" s="196"/>
      <c r="V18" s="148">
        <f t="shared" si="0"/>
        <v>18</v>
      </c>
      <c r="W18" s="212">
        <f t="shared" si="6"/>
        <v>5.7142857142857141E-2</v>
      </c>
      <c r="X18" s="198"/>
      <c r="Y18" s="199"/>
      <c r="Z18" s="199"/>
      <c r="AA18" s="199"/>
      <c r="AB18" s="198"/>
      <c r="AC18" s="199"/>
      <c r="AD18" s="148">
        <f t="shared" si="1"/>
        <v>0</v>
      </c>
      <c r="AE18" s="197">
        <f t="shared" si="2"/>
        <v>0</v>
      </c>
      <c r="AF18" s="148">
        <f t="shared" si="3"/>
        <v>18</v>
      </c>
      <c r="AG18" s="212">
        <f t="shared" si="4"/>
        <v>5.7142857142857141E-2</v>
      </c>
      <c r="AH18" s="202">
        <f t="shared" si="8"/>
        <v>406</v>
      </c>
      <c r="AI18" s="211">
        <f t="shared" si="5"/>
        <v>0.32222222222222224</v>
      </c>
      <c r="AJ18" s="200" t="s">
        <v>194</v>
      </c>
      <c r="AK18" s="149"/>
      <c r="AL18" s="275" t="s">
        <v>217</v>
      </c>
      <c r="AM18" s="203"/>
    </row>
    <row r="19" spans="1:47" s="168" customFormat="1" ht="209.25" customHeight="1" x14ac:dyDescent="0.2">
      <c r="A19" s="241"/>
      <c r="B19" s="242"/>
      <c r="C19" s="149" t="s">
        <v>58</v>
      </c>
      <c r="D19" s="146" t="s">
        <v>59</v>
      </c>
      <c r="E19" s="147" t="s">
        <v>37</v>
      </c>
      <c r="F19" s="148">
        <v>12000</v>
      </c>
      <c r="G19" s="149" t="s">
        <v>38</v>
      </c>
      <c r="H19" s="148">
        <v>1000</v>
      </c>
      <c r="I19" s="150">
        <v>513</v>
      </c>
      <c r="J19" s="151">
        <v>4000</v>
      </c>
      <c r="K19" s="150">
        <f t="shared" si="7"/>
        <v>567</v>
      </c>
      <c r="L19" s="151">
        <v>4000</v>
      </c>
      <c r="M19" s="195"/>
      <c r="N19" s="151">
        <v>3000</v>
      </c>
      <c r="O19" s="195"/>
      <c r="P19" s="149">
        <v>41</v>
      </c>
      <c r="Q19" s="208">
        <v>205</v>
      </c>
      <c r="R19" s="221">
        <v>154</v>
      </c>
      <c r="S19" s="274">
        <v>167</v>
      </c>
      <c r="T19" s="196"/>
      <c r="U19" s="196"/>
      <c r="V19" s="148">
        <f t="shared" si="0"/>
        <v>567</v>
      </c>
      <c r="W19" s="212">
        <f>+V19/J19</f>
        <v>0.14174999999999999</v>
      </c>
      <c r="X19" s="198"/>
      <c r="Y19" s="198"/>
      <c r="Z19" s="201"/>
      <c r="AA19" s="199"/>
      <c r="AB19" s="198"/>
      <c r="AC19" s="199"/>
      <c r="AD19" s="148">
        <f t="shared" si="1"/>
        <v>0</v>
      </c>
      <c r="AE19" s="197">
        <f t="shared" si="2"/>
        <v>0</v>
      </c>
      <c r="AF19" s="148">
        <f t="shared" si="3"/>
        <v>567</v>
      </c>
      <c r="AG19" s="212">
        <f t="shared" si="4"/>
        <v>0.14174999999999999</v>
      </c>
      <c r="AH19" s="202">
        <f t="shared" si="8"/>
        <v>1080</v>
      </c>
      <c r="AI19" s="212">
        <f t="shared" si="5"/>
        <v>0.09</v>
      </c>
      <c r="AJ19" s="200" t="s">
        <v>194</v>
      </c>
      <c r="AK19" s="146" t="s">
        <v>213</v>
      </c>
      <c r="AL19" s="275" t="s">
        <v>218</v>
      </c>
      <c r="AM19" s="203"/>
    </row>
    <row r="20" spans="1:47" ht="24.75" customHeight="1" x14ac:dyDescent="0.2">
      <c r="I20" s="223"/>
    </row>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207</v>
      </c>
      <c r="B27" s="179"/>
      <c r="D27" s="180"/>
    </row>
    <row r="28" spans="1:47" ht="19.5" customHeight="1" x14ac:dyDescent="0.2">
      <c r="A28" s="181" t="s">
        <v>208</v>
      </c>
      <c r="B28" s="181"/>
      <c r="D28" s="182"/>
    </row>
    <row r="29" spans="1:47" ht="12.75" thickBot="1" x14ac:dyDescent="0.25">
      <c r="A29" s="179" t="s">
        <v>209</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30" t="s">
        <v>64</v>
      </c>
      <c r="B35" s="112" t="s">
        <v>189</v>
      </c>
      <c r="C35" s="232" t="s">
        <v>65</v>
      </c>
      <c r="D35" s="204" t="s">
        <v>192</v>
      </c>
      <c r="E35" s="233" t="s">
        <v>66</v>
      </c>
      <c r="F35" s="234" t="s">
        <v>210</v>
      </c>
      <c r="G35" s="235"/>
      <c r="H35" s="235"/>
      <c r="I35" s="235"/>
      <c r="J35" s="235"/>
      <c r="K35" s="235"/>
      <c r="L35" s="235"/>
      <c r="M35" s="235"/>
      <c r="N35" s="235"/>
      <c r="O35" s="235"/>
      <c r="P35" s="235"/>
      <c r="Q35" s="236"/>
      <c r="R35" s="248"/>
    </row>
    <row r="36" spans="1:36" ht="24" x14ac:dyDescent="0.2">
      <c r="A36" s="230"/>
      <c r="B36" s="112" t="s">
        <v>190</v>
      </c>
      <c r="C36" s="232"/>
      <c r="D36" s="112" t="s">
        <v>190</v>
      </c>
      <c r="E36" s="233"/>
      <c r="F36" s="234" t="s">
        <v>211</v>
      </c>
      <c r="G36" s="235"/>
      <c r="H36" s="235"/>
      <c r="I36" s="235"/>
      <c r="J36" s="235"/>
      <c r="K36" s="235"/>
      <c r="L36" s="235"/>
      <c r="M36" s="235"/>
      <c r="N36" s="235"/>
      <c r="O36" s="235"/>
      <c r="P36" s="235"/>
      <c r="Q36" s="236"/>
      <c r="R36" s="248"/>
    </row>
  </sheetData>
  <mergeCells count="18">
    <mergeCell ref="A13:A14"/>
    <mergeCell ref="R35:R36"/>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51" t="s">
        <v>99</v>
      </c>
      <c r="B29" s="251"/>
      <c r="C29" s="251"/>
      <c r="D29" s="251"/>
      <c r="E29" s="251"/>
      <c r="F29" s="251"/>
    </row>
    <row r="30" spans="1:7" x14ac:dyDescent="0.25">
      <c r="A30" s="35" t="s">
        <v>100</v>
      </c>
      <c r="B30" s="36" t="s">
        <v>101</v>
      </c>
      <c r="C30" s="37" t="s">
        <v>102</v>
      </c>
      <c r="D30" s="37" t="s">
        <v>103</v>
      </c>
      <c r="E30" s="37" t="s">
        <v>104</v>
      </c>
      <c r="F30" s="38" t="s">
        <v>105</v>
      </c>
      <c r="G30" s="38" t="s">
        <v>106</v>
      </c>
    </row>
    <row r="31" spans="1:7" ht="15" customHeight="1" x14ac:dyDescent="0.25">
      <c r="A31" s="252" t="s">
        <v>75</v>
      </c>
      <c r="B31" s="39" t="s">
        <v>107</v>
      </c>
      <c r="C31" s="254">
        <f>+D4</f>
        <v>740668337.55230713</v>
      </c>
      <c r="D31" s="40" t="s">
        <v>108</v>
      </c>
      <c r="E31" s="256"/>
      <c r="F31" s="249" t="s">
        <v>109</v>
      </c>
      <c r="G31" s="249" t="s">
        <v>110</v>
      </c>
    </row>
    <row r="32" spans="1:7" ht="23.25" thickBot="1" x14ac:dyDescent="0.3">
      <c r="A32" s="253"/>
      <c r="B32" s="41" t="s">
        <v>111</v>
      </c>
      <c r="C32" s="255"/>
      <c r="D32" s="42" t="s">
        <v>108</v>
      </c>
      <c r="E32" s="257"/>
      <c r="F32" s="250"/>
      <c r="G32" s="250"/>
    </row>
    <row r="33" spans="1:7" ht="15" customHeight="1" x14ac:dyDescent="0.25">
      <c r="A33" s="258" t="s">
        <v>76</v>
      </c>
      <c r="B33" s="43" t="s">
        <v>112</v>
      </c>
      <c r="C33" s="259">
        <f>+D5</f>
        <v>5030543678.3916664</v>
      </c>
      <c r="D33" s="261" t="s">
        <v>113</v>
      </c>
      <c r="E33" s="256"/>
      <c r="F33" s="44"/>
      <c r="G33" s="44"/>
    </row>
    <row r="34" spans="1:7" ht="81.75" customHeight="1" thickBot="1" x14ac:dyDescent="0.3">
      <c r="A34" s="253"/>
      <c r="B34" s="45" t="s">
        <v>114</v>
      </c>
      <c r="C34" s="260"/>
      <c r="D34" s="262"/>
      <c r="E34" s="257"/>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8" t="s">
        <v>80</v>
      </c>
      <c r="B37" s="39" t="s">
        <v>126</v>
      </c>
      <c r="C37" s="259"/>
      <c r="D37" s="40" t="s">
        <v>127</v>
      </c>
      <c r="E37" s="256" t="s">
        <v>128</v>
      </c>
      <c r="F37" s="263" t="s">
        <v>129</v>
      </c>
      <c r="G37" s="263" t="s">
        <v>130</v>
      </c>
    </row>
    <row r="38" spans="1:7" ht="27" customHeight="1" thickBot="1" x14ac:dyDescent="0.3">
      <c r="A38" s="253"/>
      <c r="B38" s="51" t="s">
        <v>131</v>
      </c>
      <c r="C38" s="260"/>
      <c r="D38" s="42"/>
      <c r="E38" s="257"/>
      <c r="F38" s="250"/>
      <c r="G38" s="250"/>
    </row>
    <row r="39" spans="1:7" ht="26.25" customHeight="1" x14ac:dyDescent="0.25">
      <c r="A39" s="252" t="s">
        <v>83</v>
      </c>
      <c r="B39" s="39" t="s">
        <v>132</v>
      </c>
      <c r="C39" s="259">
        <f>+D11</f>
        <v>116676852.69291401</v>
      </c>
      <c r="D39" s="40" t="s">
        <v>113</v>
      </c>
      <c r="E39" s="264" t="s">
        <v>133</v>
      </c>
      <c r="F39" s="263" t="s">
        <v>134</v>
      </c>
      <c r="G39" s="263" t="s">
        <v>135</v>
      </c>
    </row>
    <row r="40" spans="1:7" ht="30" customHeight="1" thickBot="1" x14ac:dyDescent="0.3">
      <c r="A40" s="253"/>
      <c r="B40" s="51" t="s">
        <v>136</v>
      </c>
      <c r="C40" s="260"/>
      <c r="D40" s="52"/>
      <c r="E40" s="265"/>
      <c r="F40" s="250"/>
      <c r="G40" s="250"/>
    </row>
    <row r="41" spans="1:7" x14ac:dyDescent="0.25">
      <c r="A41" s="258" t="s">
        <v>85</v>
      </c>
      <c r="B41" s="53" t="s">
        <v>137</v>
      </c>
      <c r="C41" s="259">
        <f>+D13</f>
        <v>716350530.54135132</v>
      </c>
      <c r="D41" s="40" t="s">
        <v>108</v>
      </c>
      <c r="E41" s="267" t="s">
        <v>138</v>
      </c>
      <c r="F41" s="44" t="s">
        <v>139</v>
      </c>
      <c r="G41" s="44" t="s">
        <v>140</v>
      </c>
    </row>
    <row r="42" spans="1:7" ht="24.75" x14ac:dyDescent="0.25">
      <c r="A42" s="252"/>
      <c r="B42" s="53" t="s">
        <v>141</v>
      </c>
      <c r="C42" s="266"/>
      <c r="D42" s="54" t="s">
        <v>142</v>
      </c>
      <c r="E42" s="267"/>
      <c r="F42" s="44"/>
      <c r="G42" s="44"/>
    </row>
    <row r="43" spans="1:7" ht="15.75" thickBot="1" x14ac:dyDescent="0.3">
      <c r="A43" s="253"/>
      <c r="B43" s="51" t="s">
        <v>143</v>
      </c>
      <c r="C43" s="260"/>
      <c r="D43" s="42" t="s">
        <v>127</v>
      </c>
      <c r="E43" s="265"/>
      <c r="F43" s="46" t="s">
        <v>144</v>
      </c>
      <c r="G43" s="46" t="s">
        <v>145</v>
      </c>
    </row>
    <row r="44" spans="1:7" ht="24.75" customHeight="1" x14ac:dyDescent="0.25">
      <c r="A44" s="258" t="s">
        <v>86</v>
      </c>
      <c r="B44" s="55" t="s">
        <v>146</v>
      </c>
      <c r="C44" s="259">
        <f>+D14</f>
        <v>9439485699.6839676</v>
      </c>
      <c r="D44" s="40" t="s">
        <v>108</v>
      </c>
      <c r="E44" s="268"/>
      <c r="F44" s="249" t="s">
        <v>147</v>
      </c>
      <c r="G44" s="249" t="s">
        <v>140</v>
      </c>
    </row>
    <row r="45" spans="1:7" ht="24.75" x14ac:dyDescent="0.25">
      <c r="A45" s="252"/>
      <c r="B45" s="56" t="s">
        <v>148</v>
      </c>
      <c r="C45" s="266"/>
      <c r="D45" s="40" t="s">
        <v>108</v>
      </c>
      <c r="E45" s="268"/>
      <c r="F45" s="249"/>
      <c r="G45" s="249"/>
    </row>
    <row r="46" spans="1:7" ht="25.5" customHeight="1" x14ac:dyDescent="0.25">
      <c r="A46" s="252"/>
      <c r="B46" s="57" t="s">
        <v>149</v>
      </c>
      <c r="C46" s="266"/>
      <c r="D46" s="40" t="s">
        <v>108</v>
      </c>
      <c r="E46" s="268"/>
      <c r="F46" s="249"/>
      <c r="G46" s="249"/>
    </row>
    <row r="47" spans="1:7" ht="41.25" customHeight="1" thickBot="1" x14ac:dyDescent="0.3">
      <c r="A47" s="253"/>
      <c r="B47" s="58" t="s">
        <v>150</v>
      </c>
      <c r="C47" s="260"/>
      <c r="D47" s="52"/>
      <c r="E47" s="269"/>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2025-05-08T07:00:00+00:00</Fecha>
  </documentManagement>
</p:properties>
</file>

<file path=customXml/itemProps1.xml><?xml version="1.0" encoding="utf-8"?>
<ds:datastoreItem xmlns:ds="http://schemas.openxmlformats.org/officeDocument/2006/customXml" ds:itemID="{618B0FE2-3940-49CD-A2C0-6B79230B7715}"/>
</file>

<file path=customXml/itemProps2.xml><?xml version="1.0" encoding="utf-8"?>
<ds:datastoreItem xmlns:ds="http://schemas.openxmlformats.org/officeDocument/2006/customXml" ds:itemID="{91D25C1C-93AD-4B48-B757-DAB9250A9B9F}"/>
</file>

<file path=customXml/itemProps3.xml><?xml version="1.0" encoding="utf-8"?>
<ds:datastoreItem xmlns:ds="http://schemas.openxmlformats.org/officeDocument/2006/customXml" ds:itemID="{53F457AC-9B38-46E5-A175-CBDD76BCEA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2025-05-06T15:18:20Z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