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9. SEPTIEMBRE 2025 - PA - PI ( Pte si ya Yola los actualizo PA -PI )\"/>
    </mc:Choice>
  </mc:AlternateContent>
  <xr:revisionPtr revIDLastSave="0" documentId="13_ncr:1_{A69426E9-E5E3-49AF-ABBA-5E5C42BF26A3}"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Y15" i="1" l="1"/>
  <c r="Z15" i="1" s="1"/>
  <c r="Y11" i="1"/>
  <c r="AA11" i="1" s="1"/>
  <c r="AB11" i="1" s="1"/>
  <c r="R11" i="1"/>
  <c r="R15" i="1"/>
  <c r="Q11" i="1"/>
  <c r="Y12" i="1"/>
  <c r="AA12" i="1" s="1"/>
  <c r="Z11" i="1" l="1"/>
  <c r="AA15" i="1"/>
  <c r="Y17" i="1"/>
  <c r="Z17" i="1" s="1"/>
  <c r="Y16" i="1"/>
  <c r="Z16" i="1" s="1"/>
  <c r="Q15" i="1"/>
  <c r="AA17" i="1" l="1"/>
  <c r="AB17" i="1" s="1"/>
  <c r="AE11" i="1"/>
  <c r="Q12" i="1"/>
  <c r="Z12" i="1"/>
  <c r="AE12" i="1"/>
  <c r="Q13" i="1"/>
  <c r="R13" i="1" s="1"/>
  <c r="Y13" i="1"/>
  <c r="Q14" i="1"/>
  <c r="R14" i="1" s="1"/>
  <c r="Y14" i="1"/>
  <c r="Z14" i="1" s="1"/>
  <c r="AE15" i="1"/>
  <c r="Q16" i="1"/>
  <c r="Q17" i="1"/>
  <c r="R17" i="1" s="1"/>
  <c r="Q18" i="1"/>
  <c r="R18" i="1" s="1"/>
  <c r="Y18" i="1"/>
  <c r="Z18" i="1" s="1"/>
  <c r="AE18" i="1"/>
  <c r="AB13" i="1" l="1"/>
  <c r="AA13" i="1"/>
  <c r="Z13" i="1"/>
  <c r="AB12" i="1"/>
  <c r="AA16" i="1"/>
  <c r="AB16" i="1" s="1"/>
  <c r="AA14" i="1"/>
  <c r="AB14" i="1" s="1"/>
  <c r="AA18" i="1"/>
  <c r="AB18" i="1" s="1"/>
  <c r="R16" i="1"/>
  <c r="R12" i="1"/>
  <c r="AB15" i="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<sst xmlns="http://schemas.openxmlformats.org/spreadsheetml/2006/main" count="300" uniqueCount="242">
  <si>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</si>
  <si>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</si>
  <si>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</si>
  <si>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</si>
  <si>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</si>
  <si>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</si>
  <si>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</si>
  <si>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</si>
  <si>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</si>
  <si>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</si>
  <si>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</si>
  <si>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</si>
  <si>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</si>
  <si>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</si>
  <si>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</si>
  <si>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</si>
  <si>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</si>
  <si>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</si>
  <si>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</si>
  <si>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</si>
  <si>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</si>
  <si>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</si>
  <si>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</si>
  <si>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</si>
  <si>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</si>
  <si>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</si>
  <si>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</si>
  <si>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</si>
  <si>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</si>
  <si>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</si>
  <si>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</si>
  <si>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</si>
  <si>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</si>
  <si>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</si>
  <si>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</si>
  <si>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</si>
  <si>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</si>
  <si>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</si>
  <si>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</si>
  <si>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</si>
  <si>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</si>
  <si>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</si>
  <si>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</si>
  <si>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</si>
  <si>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</si>
  <si>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</si>
  <si>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</si>
  <si>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</si>
  <si>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</si>
  <si>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</si>
  <si>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</si>
  <si>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</si>
  <si>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</si>
  <si>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</si>
  <si>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</si>
  <si>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</si>
  <si>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</si>
  <si>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</si>
  <si>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</si>
  <si>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</si>
  <si>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</si>
  <si>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</si>
  <si>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</si>
  <si>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</si>
  <si>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</si>
  <si>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</si>
  <si>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</si>
  <si>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</si>
  <si>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</si>
  <si>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</si>
  <si>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</si>
  <si>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</si>
  <si>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</si>
  <si>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</si>
  <si>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</si>
  <si>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</si>
  <si>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</si>
  <si>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</si>
  <si>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</si>
  <si>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</si>
  <si>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</si>
  <si>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</si>
  <si>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</si>
  <si>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</si>
  <si>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</si>
  <si>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</si>
  <si>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</si>
  <si>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</si>
  <si>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</si>
  <si>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</si>
  <si>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</si>
  <si>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</si>
  <si>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</si>
  <si>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</si>
  <si>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</si>
  <si>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</si>
  <si>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</si>
  <si>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</si>
  <si>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</si>
  <si>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</si>
  <si>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</si>
  <si>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</si>
  <si>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</si>
  <si>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</si>
  <si>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</si>
  <si>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</si>
  <si>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</si>
  <si>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</si>
  <si>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</si>
  <si>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</si>
  <si>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</si>
  <si>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</si>
  <si>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</si>
  <si>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</si>
  <si>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</si>
  <si>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</si>
  <si>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</si>
  <si>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</si>
  <si>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</si>
  <si>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</si>
  <si>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</si>
  <si>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</si>
  <si>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</si>
  <si>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</si>
  <si>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</si>
  <si>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</si>
  <si>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</si>
  <si>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</si>
  <si>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</si>
  <si>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</si>
  <si>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</si>
  <si>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</si>
  <si>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</si>
  <si>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</si>
  <si>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</si>
  <si>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</si>
  <si>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</si>
  <si>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</si>
  <si>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</si>
  <si>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</si>
  <si>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</si>
  <si>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</si>
  <si>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</si>
  <si>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</si>
  <si>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</si>
  <si>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</si>
  <si>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</si>
  <si>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</si>
  <si>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</si>
  <si>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</si>
  <si>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</si>
  <si>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</si>
  <si>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</si>
  <si>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</si>
  <si>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</si>
  <si>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</si>
  <si>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</si>
  <si>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</si>
  <si>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</si>
  <si>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</si>
  <si>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</si>
  <si>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</si>
  <si>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</si>
  <si>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</si>
  <si>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</si>
  <si>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</si>
  <si>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</si>
  <si>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</si>
  <si>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</si>
  <si>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</si>
  <si>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</si>
  <si>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</si>
  <si>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</si>
  <si>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</si>
  <si>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</si>
  <si>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</si>
  <si>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</si>
  <si>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</si>
  <si>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</si>
  <si>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</si>
  <si>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</si>
  <si>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</si>
  <si>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Johana María Toro Torres</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</si>
  <si>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</si>
  <si>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</si>
  <si>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</si>
  <si>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t>
  </si>
  <si>
    <t>2025</t>
  </si>
  <si>
    <t xml:space="preserve">Inquilinatos acompañados socialmente </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</si>
  <si>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</si>
  <si>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</si>
  <si>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</si>
  <si>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</si>
  <si>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</si>
  <si>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</si>
  <si>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</si>
  <si>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 xml:space="preserve">Realizaremos dos (2) sesiones del Consejo Consultivo Distrital de Política Habitacional (CCDPH) para dinamizar el subsistema habitacional PEHMED2030 y avanzar en la implementación de las políticas habitacionales del Distrito.
</t>
  </si>
  <si>
    <t xml:space="preserve">
Acompañaremos socialmente a 279 inquilinatos priorizados al corte de diciembre, superando la meta establecida. </t>
  </si>
  <si>
    <t>Realizaremos 4.649 asistencias técnicas de acompañamiento social, superando la meta anual de 2.500, y fortaleciendo la gestión habitacional del Distrito.</t>
  </si>
  <si>
    <t xml:space="preserve">Otorgaremos 1.300 subsidios distritales. </t>
  </si>
  <si>
    <t xml:space="preserve">Para el corte de diciembre, se avanzará con 350 unidades prediales. 
Aunque se contaba con los insumos técnicos y jurídicos conforme a los conceptos del DAP, estos fueron dejados sin efecto por el comité de enajenaciones. </t>
  </si>
  <si>
    <t>Asignaremos 5.000 subsidios distritales para mejoramiento de vivienda, permitiendo a los hogares superar condiciones inadecuadas de habitabilidad y reducir el déficit cualitativo.</t>
  </si>
  <si>
    <t>Beneficiaremos a 600 hogares mediante resoluciones de reconocimiento de edificaciones, avanzando en la legalidad de las construcciones y habilitando viviendas para conexión a servicios públicos.</t>
  </si>
  <si>
    <t>Indicador decreciente y de gestión que busca disminuir cada año , para que las personas que están en arrendamiento y que cumplan con los requisitos lleguen a tener vivienda propia</t>
  </si>
  <si>
    <t>SEPTIEMBRE</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</si>
  <si>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</si>
  <si>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</si>
  <si>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</si>
  <si>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</si>
  <si>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</si>
  <si>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</si>
  <si>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</si>
  <si>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</si>
  <si>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</si>
  <si>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</si>
  <si>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</si>
  <si>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</si>
  <si>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</si>
  <si>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</si>
  <si>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</si>
  <si>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</si>
  <si>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</si>
  <si>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</si>
  <si>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</si>
  <si>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</si>
  <si>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</si>
  <si>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Planeación /        Andrés Ospina Diosa</t>
  </si>
  <si>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 xml:space="preserve">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
</t>
    </r>
    <r>
      <rPr>
        <b/>
        <sz val="8"/>
        <rFont val="Arial"/>
        <family val="2"/>
      </rPr>
      <t>JULIO</t>
    </r>
    <r>
      <rPr>
        <sz val="8"/>
        <rFont val="Arial"/>
        <family val="2"/>
      </rPr>
      <t xml:space="preserve"> :  ESTE INDICADOR TIENE UNA MEDICIÓN SEMESTRAL; POR LO TANTO SU REPORTE SERÍA EN EL MES DE DICIEMBRE.</t>
    </r>
    <r>
      <rPr>
        <b/>
        <sz val="8"/>
        <rFont val="Arial"/>
        <family val="2"/>
      </rPr>
      <t xml:space="preserve">
AGOSTO:</t>
    </r>
    <r>
      <rPr>
        <sz val="8"/>
        <rFont val="Arial"/>
        <family val="2"/>
      </rPr>
      <t xml:space="preserve"> ESTE INDICADOR TIENE UNA MEDICIÓN SEMESTRAL; POR LO TANTO SU REPORTE SERÍA EN EL MES DE DICIEMBRE.</t>
    </r>
    <r>
      <rPr>
        <b/>
        <sz val="8"/>
        <rFont val="Arial"/>
        <family val="2"/>
      </rPr>
      <t xml:space="preserve">
SEPTIEMBRE:</t>
    </r>
    <r>
      <rPr>
        <sz val="8"/>
        <rFont val="Arial"/>
        <family val="2"/>
      </rPr>
      <t xml:space="preserve"> ESTE INDICADOR TIENE UNA MEDICIÓN SEMESTRAL; POR LO TANTO SU REPORTE SERÍA EN EL MES DE DICIEMBRE.</t>
    </r>
  </si>
  <si>
    <t>Subdirección Dotación.    /  Ludwing Alvarez Zapata</t>
  </si>
  <si>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
</t>
    </r>
    <r>
      <rPr>
        <b/>
        <sz val="8"/>
        <rFont val="Arial"/>
        <family val="2"/>
      </rPr>
      <t>JULIO:</t>
    </r>
    <r>
      <rPr>
        <sz val="8"/>
        <rFont val="Arial"/>
        <family val="2"/>
      </rPr>
      <t xml:space="preserve">	EN EL MES DE JULIO SE RECIBIERON RESOLUCIONES DE 31 CBML, 59 UNIDADES DE VIVIENDA DE LA CURADURÍA CUARTA Y DE LA CURADURÍA CERO NO SE RECIBIERON RESOLUCIONES.
</t>
    </r>
    <r>
      <rPr>
        <b/>
        <sz val="8"/>
        <rFont val="Arial"/>
        <family val="2"/>
      </rPr>
      <t>AGOSTO</t>
    </r>
    <r>
      <rPr>
        <sz val="8"/>
        <rFont val="Arial"/>
        <family val="2"/>
      </rPr>
      <t>:   EN EL MES DE AGOSTO SE RECIBIERON RESOLUCIONES DE 31 CBML, 65 UNIDADES DE VIVIENDA DE LA CURADURÍA CUARTA Y DE LA CURADURÍA CERO NO SE RECIBIERON RESOLUCIONES.</t>
    </r>
    <r>
      <rPr>
        <b/>
        <sz val="8"/>
        <rFont val="Arial"/>
        <family val="2"/>
      </rPr>
      <t xml:space="preserve">
SEPTIEMBRE: </t>
    </r>
    <r>
      <rPr>
        <sz val="8"/>
        <rFont val="Arial"/>
        <family val="2"/>
      </rPr>
      <t>EN EL MES DE SEPTIEMBRE NO SE OBTUVIERON RESOLUCIONES DE RECONOCIMIENTO DE EDIFICACIONES, SE RADICARON 29 CBML, 73 UNIDADES DE VIVIENDA EN LA CURADURÍA CUARTA.</t>
    </r>
  </si>
  <si>
    <t>Subdirección Dotación.  /  Mauricio Zapata Alvarez</t>
  </si>
  <si>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r>
      <rPr>
        <b/>
        <sz val="8"/>
        <rFont val="Arial"/>
        <family val="2"/>
      </rPr>
      <t xml:space="preserve">
JULIO:	</t>
    </r>
    <r>
      <rPr>
        <sz val="8"/>
        <rFont val="Arial"/>
        <family val="2"/>
      </rPr>
      <t xml:space="preserve">DURANTE EL MES DE JULIO DE 2025 SE ASIGNARON UN TOTAL DE 486 MEJORAMIENTOS DE VIVIENDA (EN CABEZA DEL JEFE DE HOGAR) DISTRIBUIDOS DE LA SIGUIENTE MANERA: 71 ASIGNACIONES CORRESPONDIENTES A LA INVITACION 005 DE 2024 CON EL OPERADOR COSEICO; 52 ASIGNACIONES CORRESPONDIENTES A LA INVITACION 005 DE 2024 CON EL OPERADOR FORJANDO FUTUROS; 60 ASIGNACIONES CORRESPONDIENTES A LA INVITACION 005 DE 2024 CON EL OPERADOR SOCYA; 69 ASIGNACIONES CORRESPONDIENTES AL CA 418 ARGOS; 84 ASIGNACIONES CORRESPONDIENTES AL CI 281 DE 2025 COMFAMA; Y, 150 ASIGNACIONES CORRESPONDIENTES A LA INVITACION 001 DE 2025.
</t>
    </r>
    <r>
      <rPr>
        <b/>
        <sz val="8"/>
        <rFont val="Arial"/>
        <family val="2"/>
      </rPr>
      <t>AGOSTO:</t>
    </r>
    <r>
      <rPr>
        <sz val="8"/>
        <rFont val="Arial"/>
        <family val="2"/>
      </rPr>
      <t xml:space="preserve"> 	DURANTE EL MES DE AGOSTO DE 2025 SE ASIGNARON UN TOTAL DE 851 MEJORAMIENTOS DE VIVIENDA (EN CABEZA DEL JEFE DE HOGAR) DISTRIBUIDOS DE LA SIGUIENTE MANERA: 71 ASIGNACIONES INVITACION 005 DE 2024 COSEICO; 26 ASIGNACIONES INVITACION 005 DE 2024 FORJANDO FUTUROS; 28 ASIGNACIONES INVITACION 005 DE 2024 SOCYA; 7 ASIGNACIONES CA 418 ARGOS; 59 ASIGNACIONES CI 281 DE 2025 COMFAMA; 60 ASIGNACIONES INVITACION 001 DE 2025 COSEICO PP; 150 ASIGNACIONES INVITACION 001 DE 2025 INGEMAT; 150 ASIGNACIONES INVITACION 001 DE 2025 MEJIA ACEVEDO; 150 ASIGNACIONES INVITACION 001 DE 2025 CONCRECIVIL; Y, 150 ASIGNACIONES INVITACION 001 DE 2025 CONSORCIO VIVIENDAS.</t>
    </r>
    <r>
      <rPr>
        <b/>
        <sz val="8"/>
        <rFont val="Arial"/>
        <family val="2"/>
      </rPr>
      <t xml:space="preserve">
SEPTIEMBRE: </t>
    </r>
    <r>
      <rPr>
        <sz val="8"/>
        <rFont val="Arial"/>
        <family val="2"/>
      </rPr>
      <t>DURANTE EL MES DE SEPTIEMBRE DE 2025 SE ASIGNARON, EN CABEZA DEL JEFE DE HOGAR UN TOTAL DE 307 RESOLUCIONES EXPEDIDAS POR EL ISVIMED DISTRIBUIDAS DE LA SIGUIENTE MANERA: 45 ASIGNACIONES INVITACION 005 DE 2024 COSEICO; 36 ASIGNACIONES INVITACION 005 DE 2024 FORJANDO FUTUROS; 22 ASIGNACIONES INVITACION 005 DE 2024 SOCYA; 1 ASIGNACIONES CA 418 ARGOS; 27 ASIGNACIONES CI 281 DE 2025 COMFAMA; 86 ASIGNACIONES INVITACION 001 DE 2025 COSEICO PP; 90 ASIGNACIONES CA 550 DE 2025 MINUTO DE DIOS. Y, 30 RESOLUCIONES EXPEDIDAS POR EL MINISTERIO DE VIVIENDA ASÍ: 5 ASIGNACIONES RESOLUCION 738 DE 2025; 25 ASIGNACIONES RESOLUCION 708 DE 2025.</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</si>
  <si>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JULIO: </t>
    </r>
    <r>
      <rPr>
        <sz val="8"/>
        <rFont val="Arial"/>
        <family val="2"/>
      </rPr>
      <t xml:space="preserve">	PARA ESTE MES DE JULIO REPORTAMOS UN TOTAL DE 41 UNIDADES PREDIALES CEDIDAS Y REGISTRADAS EFECTIVAMENTE A LOS BENEFICIARIOS DEL PROGRAMA DE TITULACIÓN DE BIENES FISCALES URBANOS CORRESPONDIENTES A 19 RESOLUCIONES DEBIDAMENTE REGISTRADAS, DICHA INFORMACIÓN SE ENCUENTRA CONSOLIDADA EN EL FORMATO DE GEORREFERENCIACIÓN QUE SE ADJUNTA EN ESTE REGISTRO Y LAS CONSTANCIAS DE INSCRIPCION DE REGISTRO EN LA CARPETA DEL TEAMS TITULACION RESOLUCIONES REGISTRADAS.
</t>
    </r>
    <r>
      <rPr>
        <b/>
        <sz val="8"/>
        <rFont val="Arial"/>
        <family val="2"/>
      </rPr>
      <t xml:space="preserve">AGOSTO: </t>
    </r>
    <r>
      <rPr>
        <sz val="8"/>
        <rFont val="Arial"/>
        <family val="2"/>
      </rPr>
      <t xml:space="preserve">	PARA ESTE MES DE AGOSTO REPORTAMOS UN TOTAL DE 42 UNIDADES PREDIALES CEDIDAS Y REGISTRADAS EFECTIVAMENTE A LOS BENEFICIARIOS DEL PROGRAMA DE TITULACIÓN DE BIENES FISCALES URBANOS CORRESPONDIENTES A 15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SEPTIEMBRE: </t>
    </r>
    <r>
      <rPr>
        <sz val="8"/>
        <rFont val="Arial"/>
        <family val="2"/>
      </rPr>
      <t>PARA ESTE MES DE SEPTIEMBRE REPORTAMOS UN TOTAL DE 77 UNIDADES PREDIALES CEDIDAS Y REGISTRADAS EFECTIVAMENTE A LOS BENEFICIARIOS DEL PROGRAMA DE TITULACIÓN DE BIENES FISCALES URBANOS CORRESPONDIENTES A 23 RESOLUCIONES DEBIDAMENTE REGISTRADAS, DICHA INFORMACIÓN SE ENCUENTRA CONSOLIDADA EN EL FORMATO DE GEORREFERENCIACIÓN QUE SE ADJUNTA EN ESTE REGISTRO Y LAS CONSTANCIAS DE INSCRIPCION DE REGISTRO EN LA CARPETA DEL TEAMS TITULACION RESOLUCIONES REGISTRADAS.</t>
    </r>
  </si>
  <si>
    <t>Subdirección Jurídica / Sandra Escudero</t>
  </si>
  <si>
    <t xml:space="preserve">Subdirección Poblacional /Jazmín Astrid Vasquez Vasquez 
</t>
  </si>
  <si>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 xml:space="preserve">.
JULIO: </t>
    </r>
    <r>
      <rPr>
        <sz val="8"/>
        <rFont val="Arial"/>
        <family val="2"/>
      </rPr>
      <t xml:space="preserve">		PARA EL MES DE JULIO SE REALIZARON 59 NOTIFICACIONES DE INGRESO PARA EL SUBSIDIO DISTRITAL DE ARRENDAMIENTO TEMPORAL - SDAT A HOGARES QUE CUMPLEN CON LOS REQUISITOS DEL DECRETO 0809 DE 2024 , Y SE VALIDARON 3 CONTRATOS NUEVOS. PARA EL MES DE JULIO SE PRESENTAN UN TOTAL DE 2236 HOGARES ACTIVOS BENEFICIARIOS DEL SDAT.
</t>
    </r>
    <r>
      <rPr>
        <b/>
        <sz val="8"/>
        <rFont val="Arial"/>
        <family val="2"/>
      </rPr>
      <t xml:space="preserve">AGOSTO: </t>
    </r>
    <r>
      <rPr>
        <sz val="8"/>
        <rFont val="Arial"/>
        <family val="2"/>
      </rPr>
      <t xml:space="preserve">	PARA EL MES DE AGOSTO SE REALIZARON 130 NOTIFICACIONES DE INGRESO PARA EL SUBSIDIO DISTRITAL DE ARRENDAMIENTO TEMPORAL - SDAT A HOGARES QUE CUMPLEN CON LOS REQUISITOS DEL DECRETO 0809 DE 2024 , Y SE VALIDARON 2 CONTRATOS NUEVOS. PARA EL MES DE AGOSTO SE PRESENTAN UN TOTAL DE 2231 HOGARES ACTIVOS BENEFICIARIOS DEL SDAT</t>
    </r>
    <r>
      <rPr>
        <b/>
        <sz val="8"/>
        <rFont val="Arial"/>
        <family val="2"/>
      </rPr>
      <t xml:space="preserve">.
SEPTIEMBRE: </t>
    </r>
    <r>
      <rPr>
        <sz val="8"/>
        <rFont val="Arial"/>
        <family val="2"/>
      </rPr>
      <t>PARA EL MES DE SEPTIEMBRE SE REALIZARON 156 NOTIFICACIONES DE INGRESO PARA EL SUBSIDIO DISTRITAL DE ARRENDAMIENTO TEMPORAL - SDAT A HOGARES QUE CUMPLEN CON LOS REQUISITOS DEL DECRETO 0809 DE 2024 , Y SE VALIDARON 9 CONTRATOS NUEVOS. PARA EL MES DE SEPTIEMBRE SE PRESENTAN UN TOTAL DE 2244 HOGARES ACTIVOS BENEFICIARIOS DEL SDAT.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</si>
  <si>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r>
      <rPr>
        <b/>
        <sz val="8"/>
        <rFont val="Arial"/>
        <family val="2"/>
      </rPr>
      <t xml:space="preserve">
JULIO: 	</t>
    </r>
    <r>
      <rPr>
        <sz val="8"/>
        <rFont val="Arial"/>
        <family val="2"/>
      </rPr>
      <t xml:space="preserve">	EN EL MES DE JULIO DEL PRESENTE AÑO SE ASIGNARON UN TOTAL DE TREINTA Y SEIS (36) SUBSIDIOS DISTRITALES DE VIVIENDA. DE ESTOS, TREINTA Y CUATRO (34) FUERON DESTINADOS A POBLACIÓN DE DEMANDA LIBRE, DE LOS CUALES TREINTA Y DOS (32) SE OTORGARON EN EL MARCO DE LA ESTRATEGIA COMPRA TU CASA, Y DOS (2) FUERON ASIGNADOS A LOS PROYECTOS LA COLINITA Y LA PLAYITA. ADICIONALMENTE, SE ADJUDICARON DOS (2) SUBSIDIOS PARA VIVIENDA USADA BAJO LA MODALIDAD DE OBRA PÚBLICA OP.
</t>
    </r>
    <r>
      <rPr>
        <b/>
        <sz val="8"/>
        <rFont val="Arial"/>
        <family val="2"/>
      </rPr>
      <t xml:space="preserve">AGOSTO: </t>
    </r>
    <r>
      <rPr>
        <sz val="8"/>
        <rFont val="Arial"/>
        <family val="2"/>
      </rPr>
      <t xml:space="preserve">	EN EL MES DE AGOSTO DEL PRESENTE AÑO SE ASIGNARON UN TOTAL DE VEINTICINCO (25) SUBSIDIOS DISTRITALES DE VIVIENDA. DE ESTOS, VEINTICINCO (25) FUERON DESTINADOS A POBLACIÓN DE DEMANDA LIBRE, DE LOS CUALES VEINTICUATRO (24) SE OTORGARON EN EL MARCO DE LA ESTRATEGIA COMPRA TU CASA Y UNO (1) FUE ASIGNADO AL PROYECTO HABITACIONAL LA PLAYITA.</t>
    </r>
    <r>
      <rPr>
        <b/>
        <sz val="8"/>
        <rFont val="Arial"/>
        <family val="2"/>
      </rPr>
      <t xml:space="preserve">
SEPTIEMBRE: </t>
    </r>
    <r>
      <rPr>
        <sz val="8"/>
        <rFont val="Arial"/>
        <family val="2"/>
      </rPr>
      <t>EN EL MES DE SEPTIEMBRE DEL PRESENTE AÑO SE ASIGNARON UN TOTAL DE SESENTA Y CUATRO (64) SUBSIDIOS DISTRITALES DE VIVIENDA. DE ESTOS, SESENTA Y CUATRO (64) FUERON DESTINADOS A POBLACIÓN DE DEMANDA LIBRE, DE LOS CUALES SESENTA Y DOS (62) SE OTORGARON EN EL MARCO DE LA ESTRATEGIA COMPRA TU CASA, Y DOS (2) SE ASIGNARON A LOS PROYECTOS HABITACIONALES MIRADOR DE LA CASCADA Y VENTTO.</t>
    </r>
  </si>
  <si>
    <t>Subdirección Poblacional / Claudia Patricia Gómez Cadavid</t>
  </si>
  <si>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 xml:space="preserve">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
</t>
    </r>
    <r>
      <rPr>
        <b/>
        <sz val="8"/>
        <color theme="1"/>
        <rFont val="Arial"/>
        <family val="2"/>
      </rPr>
      <t>JULIO:</t>
    </r>
    <r>
      <rPr>
        <sz val="8"/>
        <color theme="1"/>
        <rFont val="Arial"/>
        <family val="2"/>
      </rPr>
      <t xml:space="preserve"> </t>
    </r>
    <r>
      <rPr>
        <b/>
        <sz val="8"/>
        <color theme="1"/>
        <rFont val="Arial"/>
        <family val="2"/>
      </rPr>
      <t xml:space="preserve"> 	</t>
    </r>
    <r>
      <rPr>
        <sz val="8"/>
        <color theme="1"/>
        <rFont val="Arial"/>
        <family val="2"/>
      </rPr>
      <t xml:space="preserve">DESDE EL PROCESO DE GESTION SOCIAL A JULIO 31 DE 2025 SE REALIZARON 333 ASISTENCIAS TECNICAS CON UN APROXIMADO DE 1757 PERSONAS ATENDIDAS POR LAS LINEAS DE DICHO PROCESO. SE DESTACAN LAS ACTIVIDADES PEDAGOGICAS, LAS VISITAS DE HABITABILIDAD PARA LA POBLACION DE RIESGO, LA ATENCIÓN EN FERIAS DE SERVICIO,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ENLACE DEL ARCHIVO DONDE REPOSAN LAS EVIDENCIAS ES EL SIGUIENTE: HTTPS://ISVIMEDGOVCO.SHAREPOINT.COM/:X:/S/8POBLACIONAL/EVCYDHGESDVKR8NT72PAECMBVWL6ENFONVL-ZYN63UQ3OW?E=BJ6J7R.
</t>
    </r>
    <r>
      <rPr>
        <b/>
        <sz val="8"/>
        <color theme="1"/>
        <rFont val="Arial"/>
        <family val="2"/>
      </rPr>
      <t xml:space="preserve">AGOSTO: 	</t>
    </r>
    <r>
      <rPr>
        <sz val="8"/>
        <color theme="1"/>
        <rFont val="Arial"/>
        <family val="2"/>
      </rPr>
      <t xml:space="preserve">DESDE EL PROCESO DE GESTION SOCIAL EN AGOSTO DE 2025 SE REALIZARON 104 ASISTENCIAS TECNICAS CON UN APROXIMADO DE 2953 PERSONAS ATENDIDAS POR LAS LINEAS DE LA SUBDIRECCION POBLACIONAL. SE DESTACAN LAS ACTIVIDADES PEDAGOGICAS, LA ATENCIÓN EN FERIAS DE SERVICIO, EL FORTALECIMIENTO DE LA PARTICIPACION COIUDADANA ,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ADJUNTO DETALLA LAS ACTIVIDADES REALIZADAS Y EL ENLACE DEL ARCHIVO DONDE REPOSAN LAS EVIDENCIAS ES EL SIGUIENTE: AGOSTO25 ASISTENCIAS TECNICAS.XLSX.
</t>
    </r>
    <r>
      <rPr>
        <b/>
        <sz val="8"/>
        <color theme="1"/>
        <rFont val="Arial"/>
        <family val="2"/>
      </rPr>
      <t xml:space="preserve">SEPTIEMBRE: </t>
    </r>
    <r>
      <rPr>
        <sz val="8"/>
        <color theme="1"/>
        <rFont val="Arial"/>
        <family val="2"/>
      </rPr>
      <t>DESDE EL PROCESO DE GESTION SOCIAL EN SEPTIEMBRE DE 2025 SE REALIZARON 95 ASISTENCIAS TECNICAS CON UN APROXIMADO DE 8355 PERSONAS ATENDIDAS POR LAS LINEAS DE LA SUBDIRECCION POBLACIONAL. SE DESTACA LA FERIA DE VIVIENDA SOCIAL IMPULSADA POR EL ISVIMED, LAS ACTIVIDADES PEDAGOGICAS, LA ATENCIÓN EN FERIAS DE SERVICIO, EL FORTALECIMIENTO DE LA PARTICIPACION CIUDADANA, LA ARTICULACIÓN INTERINSTITUCIONAL EN SOCIALIZAR NUESTRA OFERTA Y LOS RECORRIDOS TERRITORIALES. NOTA: SE HA SOBREPASADO EL RESULTADO DEL INDICADOR, PORQUE EN EL MOMENTO DE DISEÑAR LOS INDICADORES NO SE TENIAN ALGUNAS ACTIVIDADES O ESTRATEGIAS TALES COMO VIVIENDA UN PROYECTO FAMILIAR, LA COYUNTURA DE LA ATENCIÓN A FAMILIAS AFECTADAS POR RIESGO, Y LA CUIDALIFICACION DEL REGISTRO DE INFORMACION. EL ANEXO DETALLA LAS ACTIVIDADES REALIZADAS.</t>
    </r>
  </si>
  <si>
    <t>Subdirección Planeación / Sandra Correa</t>
  </si>
  <si>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r>
      <rPr>
        <b/>
        <sz val="8"/>
        <rFont val="Arial"/>
        <family val="2"/>
      </rPr>
      <t xml:space="preserve">
JULIO: </t>
    </r>
    <r>
      <rPr>
        <sz val="8"/>
        <rFont val="Arial"/>
        <family val="2"/>
      </rPr>
      <t>PARA EL MES DE JULIO SE REALIZA LA TERCERA MESA DE TRABAJO PARA LOS INQUILINATOS DE MEDELLÍN . SE REALIZO DESDE LA SECRETARÍA DE EDUCACIÓN ACOMPAÑAMIENTO CON EL PROGRAMA “EN EL COLEGIO CONTAMOS CON VOS” "CAMPAÑA MATRICULA ECCV" EL CUAL IMPACTO UN TOTAL DE 5 INQUILINATOS UBICADOS EN LA COMUNA 5 CASTILLA Y 6 DOCE DE OCTUBRE. GESTIONANDO ACOMPAÑAMIENTO A LA COMUNIDAD EN EL ACCESO A LA EDUCACIÓN DE NIÑOS, NIÑAS QUE HOY NO ESTÁN EN LAS INSTITUCIONES EDUCATIVAS DEL SECTOR.</t>
    </r>
    <r>
      <rPr>
        <b/>
        <sz val="8"/>
        <rFont val="Arial"/>
        <family val="2"/>
      </rPr>
      <t xml:space="preserve">
AGOSTO: 	</t>
    </r>
    <r>
      <rPr>
        <sz val="8"/>
        <rFont val="Arial"/>
        <family val="2"/>
      </rPr>
      <t>SE REALIZO DESDE LA SECRETARÍA DE EDUCACIÓN ACOMPAÑAMIENTO CON EL PROGRAMA “EN EL COLEGIO CONTAMOS CON VOS” "CAMPAÑA MATRICULA ECCV" EL CUAL IMPACTO UN TOTAL DE 13 INQUILINATOS UBICADOS EN LA COMUNA 10 LA CANDELARIA, EN EL BARRIO PRADO. GESTIONANDO ACOMPAÑAMIENTO A LA COMUNIDAD EN EL ACCESO A LA EDUCACIÓN DE NIÑOS, NIÑAS QUE HOY NO ESTÁN EN LAS INSTITUCIONES EDUCATIVAS DEL SECTOR. PARA EL MES DE AGOSTO SE REALIZA LA MICRO FERIA DE SERVICIOS DE LA COMISIÓN DE GARANTÍA DE DERECHOS DE HABITANTES DE INQUILINATOS, EN ESTA SE REALIZO ACOMPAÑAMIENTO SOCIAL A LA POBLACIÓN DE 9 INQUILINATOS CIRCUNDANTES DEL SITIO DONDE SE REALIZA LA ACTIVIDAD.</t>
    </r>
    <r>
      <rPr>
        <b/>
        <sz val="8"/>
        <rFont val="Arial"/>
        <family val="2"/>
      </rPr>
      <t xml:space="preserve">
SEPTIEMBRE: </t>
    </r>
    <r>
      <rPr>
        <sz val="8"/>
        <rFont val="Arial"/>
        <family val="2"/>
      </rPr>
      <t>SE REALIZÓ, DESDE LA COMISIÓN DE GARANTÍA DE DERECHOS A LA POBLACIÓN HABITANTE DE INQUILINATOS DE MEDELLÍN, LIDERADA POR ISVIMED, LA MICROFERIA DE SERVICIOS PROGRAMADA PARA EL 26 DE SEPTIEMBRE DE 2025, CON LA PARTICIPACIÓN DE LAS ENTIDADES Y ORGANIZACIONES QUE HACEN PARTE DE ESTA COMISIÓN. ESTA ACTIVIDAD IMPACTÓ UN TOTAL DE 10 INQUILINATOS UBICADOS EN EL SECTOR ESTACIÓN VILLA (EL BRONCE), EN LA CANDELARIA, COMUNA 10 DE MEDELLÍN, LLEVANDO LA OFERTA INSTITUCIONAL A ESTA POBLACIÓN.</t>
    </r>
  </si>
  <si>
    <t>Subdirección Jurídica / David 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</si>
</sst>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9">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0" fontId="48" fillId="5" borderId="1" xfId="1" applyNumberFormat="1" applyFont="1" applyFill="1" applyBorder="1" applyAlignment="1" applyProtection="1">
      <alignment horizontal="center" vertical="center"/>
    </xf>
    <xf numFmtId="10" fontId="48" fillId="49" borderId="1" xfId="1" applyNumberFormat="1" applyFont="1" applyFill="1" applyBorder="1" applyAlignment="1" applyProtection="1">
      <alignment horizontal="center" vertical="center"/>
    </xf>
    <xf numFmtId="0" fontId="56" fillId="0" borderId="1" xfId="0" applyFont="1" applyBorder="1" applyAlignment="1">
      <alignment horizontal="left" vertical="center" wrapText="1"/>
    </xf>
    <xf numFmtId="0" fontId="23" fillId="0" borderId="1" xfId="0" applyFont="1" applyBorder="1" applyAlignment="1">
      <alignment horizontal="left" vertical="center" wrapText="1"/>
    </xf>
    <xf numFmtId="0" fontId="43" fillId="0" borderId="1" xfId="0" applyFont="1" applyBorder="1" applyAlignment="1">
      <alignment horizontal="left" vertical="top" wrapText="1"/>
    </xf>
    <xf numFmtId="0" fontId="48" fillId="0" borderId="31" xfId="0" applyFont="1" applyBorder="1" applyAlignment="1">
      <alignment vertical="center" wrapText="1"/>
    </xf>
    <xf numFmtId="0" fontId="48" fillId="0" borderId="0" xfId="0" applyFont="1" applyAlignment="1">
      <alignment vertical="center"/>
    </xf>
    <xf numFmtId="0" fontId="48" fillId="0" borderId="31" xfId="0" applyFont="1" applyBorder="1" applyAlignment="1">
      <alignment vertical="center"/>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184" fontId="52" fillId="0" borderId="1" xfId="2798" applyNumberFormat="1" applyFont="1" applyFill="1" applyBorder="1" applyAlignment="1" applyProtection="1">
      <alignment vertical="center"/>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52" fillId="0" borderId="28" xfId="2798" applyNumberFormat="1" applyFont="1" applyFill="1" applyBorder="1" applyAlignment="1">
      <alignment horizontal="center" vertical="center"/>
    </xf>
    <xf numFmtId="184" fontId="52" fillId="0" borderId="30" xfId="2798" applyNumberFormat="1" applyFont="1" applyFill="1" applyBorder="1" applyAlignment="1">
      <alignment horizontal="center" vertical="center"/>
    </xf>
    <xf numFmtId="184" fontId="52" fillId="0" borderId="29" xfId="2798" applyNumberFormat="1" applyFont="1" applyFill="1" applyBorder="1" applyAlignment="1">
      <alignment horizontal="center" vertical="center"/>
    </xf>
    <xf numFmtId="3" fontId="52" fillId="0" borderId="28" xfId="1782" applyNumberFormat="1" applyFont="1" applyFill="1" applyBorder="1" applyAlignment="1">
      <alignment horizontal="right" vertical="center"/>
    </xf>
    <xf numFmtId="3" fontId="52" fillId="0" borderId="30" xfId="1782" applyNumberFormat="1" applyFont="1" applyFill="1" applyBorder="1" applyAlignment="1">
      <alignment horizontal="right" vertical="center"/>
    </xf>
    <xf numFmtId="3" fontId="52" fillId="0" borderId="29" xfId="1782" applyNumberFormat="1" applyFont="1" applyFill="1" applyBorder="1" applyAlignment="1">
      <alignment horizontal="right" vertical="center"/>
    </xf>
    <xf numFmtId="184" fontId="52" fillId="0" borderId="28" xfId="2798" applyNumberFormat="1" applyFont="1" applyFill="1" applyBorder="1" applyAlignment="1" applyProtection="1">
      <alignment horizontal="center" vertical="center"/>
    </xf>
    <xf numFmtId="184" fontId="52" fillId="0" borderId="30" xfId="2798" applyNumberFormat="1" applyFont="1" applyFill="1" applyBorder="1" applyAlignment="1" applyProtection="1">
      <alignment horizontal="center" vertical="center"/>
    </xf>
    <xf numFmtId="184" fontId="52" fillId="0" borderId="29" xfId="2798" applyNumberFormat="1" applyFont="1" applyFill="1" applyBorder="1" applyAlignment="1" applyProtection="1">
      <alignment horizontal="center" vertical="center"/>
    </xf>
    <xf numFmtId="10" fontId="48" fillId="49" borderId="28" xfId="1" applyNumberFormat="1" applyFont="1" applyFill="1" applyBorder="1" applyAlignment="1">
      <alignment horizontal="center" vertical="center"/>
    </xf>
    <xf numFmtId="10" fontId="48" fillId="49" borderId="30" xfId="1" applyNumberFormat="1" applyFont="1" applyFill="1" applyBorder="1" applyAlignment="1">
      <alignment horizontal="center" vertical="center"/>
    </xf>
    <xf numFmtId="10" fontId="48"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0" fontId="48" fillId="5" borderId="28" xfId="1" applyNumberFormat="1" applyFont="1" applyFill="1" applyBorder="1" applyAlignment="1">
      <alignment horizontal="center" vertical="center"/>
    </xf>
    <xf numFmtId="10" fontId="48" fillId="5" borderId="30" xfId="1" applyNumberFormat="1" applyFont="1" applyFill="1" applyBorder="1" applyAlignment="1">
      <alignment horizontal="center" vertical="center"/>
    </xf>
    <xf numFmtId="10" fontId="48" fillId="5" borderId="29" xfId="1" applyNumberFormat="1" applyFont="1" applyFill="1" applyBorder="1" applyAlignment="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zoomScale="57" zoomScaleNormal="57" workbookViewId="0">
      <selection activeCell="X11" sqref="X11"/>
    </sheetView>
  </sheetViews>
  <sheetFormatPr baseColWidth="10" defaultColWidth="11.42578125" defaultRowHeight="15.75" x14ac:dyDescent="0.25"/>
  <cols>
    <col min="1" max="1" width="33.28515625" style="95" customWidth="1"/>
    <col min="2" max="2" width="45.42578125" style="95" customWidth="1"/>
    <col min="3" max="3" width="20.5703125" style="95" customWidth="1"/>
    <col min="4" max="4" width="38.28515625" style="95" customWidth="1"/>
    <col min="5" max="5" width="11.85546875" style="95" customWidth="1"/>
    <col min="6" max="6" width="40" style="95" customWidth="1"/>
    <col min="7" max="7" width="11.7109375" style="95" customWidth="1"/>
    <col min="8" max="8" width="10.28515625" style="95" customWidth="1"/>
    <col min="9" max="9" width="12" style="95" customWidth="1"/>
    <col min="10" max="10" width="11.5703125" style="95" customWidth="1"/>
    <col min="11" max="11" width="12.140625" style="95" bestFit="1" customWidth="1"/>
    <col min="12" max="12" width="12.42578125" style="95" customWidth="1"/>
    <col min="13" max="13" width="11.85546875" style="95" bestFit="1" customWidth="1"/>
    <col min="14" max="14" width="12" style="95" customWidth="1"/>
    <col min="15" max="15" width="12.5703125" style="162" customWidth="1"/>
    <col min="16" max="16" width="14.28515625" style="95" customWidth="1"/>
    <col min="17" max="17" width="14.5703125" style="95" customWidth="1"/>
    <col min="18" max="18" width="24.5703125" style="95" customWidth="1"/>
    <col min="19" max="19" width="10.42578125" style="95" customWidth="1"/>
    <col min="20" max="20" width="11.5703125" style="95" customWidth="1"/>
    <col min="21" max="21" width="8.28515625" style="95" bestFit="1" customWidth="1"/>
    <col min="22" max="22" width="7.42578125" style="95" bestFit="1" customWidth="1"/>
    <col min="23" max="23" width="9.85546875" style="95" bestFit="1" customWidth="1"/>
    <col min="24" max="24" width="10.85546875" style="95" bestFit="1" customWidth="1"/>
    <col min="25" max="25" width="18.140625" style="95" customWidth="1"/>
    <col min="26" max="26" width="25.5703125" style="97" customWidth="1"/>
    <col min="27" max="27" width="14.85546875" style="97" customWidth="1"/>
    <col min="28" max="28" width="18.7109375" style="97" customWidth="1"/>
    <col min="29" max="29" width="29" style="98" bestFit="1" customWidth="1"/>
    <col min="30" max="30" width="32.7109375" style="99" customWidth="1"/>
    <col min="31" max="31" width="25.140625" style="95" customWidth="1"/>
    <col min="32" max="32" width="23" style="100" customWidth="1"/>
    <col min="33" max="33" width="29.42578125" style="100" customWidth="1"/>
    <col min="34" max="34" width="183.140625" style="100" customWidth="1"/>
    <col min="35" max="35" width="51.140625" style="94" customWidth="1"/>
    <col min="36" max="36" width="71.5703125" style="95" customWidth="1"/>
    <col min="37" max="16384" width="11.42578125" style="95"/>
  </cols>
  <sheetData>
    <row r="1" spans="1:36" ht="20.25" customHeight="1" x14ac:dyDescent="0.2">
      <c r="A1" s="204"/>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158"/>
      <c r="AH1" s="96" t="s">
        <v>194</v>
      </c>
    </row>
    <row r="2" spans="1:36" ht="22.5" customHeight="1" x14ac:dyDescent="0.2">
      <c r="A2" s="204"/>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157"/>
      <c r="AH2" s="96" t="s">
        <v>224</v>
      </c>
    </row>
    <row r="3" spans="1:36" ht="28.5" customHeight="1" x14ac:dyDescent="0.2">
      <c r="A3" s="204"/>
      <c r="B3" s="204"/>
      <c r="C3" s="204"/>
      <c r="D3" s="204"/>
      <c r="E3" s="204"/>
      <c r="F3" s="204"/>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157"/>
      <c r="AH3" s="96" t="s">
        <v>225</v>
      </c>
    </row>
    <row r="4" spans="1:36" x14ac:dyDescent="0.2">
      <c r="A4" s="204"/>
      <c r="B4" s="204"/>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157"/>
      <c r="AH4" s="96" t="s">
        <v>195</v>
      </c>
    </row>
    <row r="5" spans="1:36" hidden="1" x14ac:dyDescent="0.25"/>
    <row r="6" spans="1:36" ht="33" customHeight="1" x14ac:dyDescent="0.25">
      <c r="A6" s="101" t="s">
        <v>0</v>
      </c>
      <c r="B6" s="102" t="s">
        <v>187</v>
      </c>
    </row>
    <row r="7" spans="1:36" ht="59.25" customHeight="1" x14ac:dyDescent="0.25">
      <c r="A7" s="103" t="s">
        <v>1</v>
      </c>
      <c r="B7" s="104" t="s">
        <v>204</v>
      </c>
      <c r="C7" s="105"/>
      <c r="D7" s="105"/>
      <c r="E7" s="105"/>
      <c r="F7" s="105"/>
      <c r="G7" s="105"/>
      <c r="H7" s="105"/>
      <c r="I7" s="105"/>
      <c r="J7" s="105"/>
      <c r="K7" s="105"/>
      <c r="L7" s="105"/>
      <c r="M7" s="105"/>
      <c r="N7" s="105"/>
      <c r="O7" s="105"/>
      <c r="P7" s="105"/>
      <c r="Q7" s="105"/>
      <c r="R7" s="105"/>
      <c r="S7" s="105"/>
      <c r="T7" s="105"/>
      <c r="U7" s="105"/>
      <c r="V7" s="105"/>
      <c r="W7" s="105"/>
      <c r="X7" s="105"/>
      <c r="Y7" s="105"/>
      <c r="Z7" s="106"/>
      <c r="AA7" s="106"/>
      <c r="AB7" s="106"/>
      <c r="AC7" s="107"/>
      <c r="AD7" s="108"/>
      <c r="AE7" s="109"/>
    </row>
    <row r="8" spans="1:36" s="100" customFormat="1" ht="39" customHeight="1" x14ac:dyDescent="0.25">
      <c r="A8" s="209" t="s">
        <v>179</v>
      </c>
      <c r="B8" s="210"/>
      <c r="C8" s="210"/>
      <c r="D8" s="210"/>
      <c r="E8" s="210"/>
      <c r="F8" s="210"/>
      <c r="G8" s="210"/>
      <c r="H8" s="211"/>
      <c r="I8" s="110"/>
      <c r="J8" s="110"/>
      <c r="K8" s="208" t="s">
        <v>208</v>
      </c>
      <c r="L8" s="208"/>
      <c r="M8" s="208"/>
      <c r="N8" s="208"/>
      <c r="O8" s="208"/>
      <c r="P8" s="208"/>
      <c r="Q8" s="208"/>
      <c r="R8" s="208"/>
      <c r="S8" s="208"/>
      <c r="T8" s="208"/>
      <c r="U8" s="208"/>
      <c r="V8" s="208"/>
      <c r="W8" s="208"/>
      <c r="X8" s="208"/>
      <c r="Y8" s="208"/>
      <c r="Z8" s="208"/>
      <c r="AA8" s="208"/>
      <c r="AB8" s="208"/>
      <c r="AC8" s="205" t="s">
        <v>218</v>
      </c>
      <c r="AD8" s="205"/>
      <c r="AE8" s="205"/>
      <c r="AF8" s="206" t="s">
        <v>2</v>
      </c>
      <c r="AG8" s="206"/>
      <c r="AH8" s="206"/>
      <c r="AI8" s="111"/>
    </row>
    <row r="9" spans="1:36" s="100" customFormat="1" ht="58.5" customHeight="1" x14ac:dyDescent="0.25">
      <c r="A9" s="212"/>
      <c r="B9" s="213"/>
      <c r="C9" s="213"/>
      <c r="D9" s="213"/>
      <c r="E9" s="213"/>
      <c r="F9" s="213"/>
      <c r="G9" s="213"/>
      <c r="H9" s="214"/>
      <c r="I9" s="112"/>
      <c r="J9" s="112"/>
      <c r="K9" s="208" t="s">
        <v>209</v>
      </c>
      <c r="L9" s="208"/>
      <c r="M9" s="208"/>
      <c r="N9" s="208"/>
      <c r="O9" s="208"/>
      <c r="P9" s="208"/>
      <c r="Q9" s="208"/>
      <c r="R9" s="208"/>
      <c r="S9" s="208" t="s">
        <v>210</v>
      </c>
      <c r="T9" s="208"/>
      <c r="U9" s="208"/>
      <c r="V9" s="208"/>
      <c r="W9" s="208"/>
      <c r="X9" s="208"/>
      <c r="Y9" s="208"/>
      <c r="Z9" s="208"/>
      <c r="AA9" s="207" t="s">
        <v>211</v>
      </c>
      <c r="AB9" s="207"/>
      <c r="AC9" s="205"/>
      <c r="AD9" s="205"/>
      <c r="AE9" s="205"/>
      <c r="AF9" s="206"/>
      <c r="AG9" s="206"/>
      <c r="AH9" s="206"/>
      <c r="AI9" s="111"/>
    </row>
    <row r="10" spans="1:36" s="100" customFormat="1" ht="102" customHeight="1" x14ac:dyDescent="0.25">
      <c r="A10" s="113" t="s">
        <v>8</v>
      </c>
      <c r="B10" s="113" t="s">
        <v>9</v>
      </c>
      <c r="C10" s="113" t="s">
        <v>3</v>
      </c>
      <c r="D10" s="113" t="s">
        <v>4</v>
      </c>
      <c r="E10" s="113" t="s">
        <v>5</v>
      </c>
      <c r="F10" s="113" t="s">
        <v>6</v>
      </c>
      <c r="G10" s="113" t="s">
        <v>7</v>
      </c>
      <c r="H10" s="113" t="s">
        <v>205</v>
      </c>
      <c r="I10" s="113" t="s">
        <v>206</v>
      </c>
      <c r="J10" s="113" t="s">
        <v>207</v>
      </c>
      <c r="K10" s="114" t="s">
        <v>10</v>
      </c>
      <c r="L10" s="114" t="s">
        <v>11</v>
      </c>
      <c r="M10" s="114" t="s">
        <v>12</v>
      </c>
      <c r="N10" s="114" t="s">
        <v>13</v>
      </c>
      <c r="O10" s="114" t="s">
        <v>14</v>
      </c>
      <c r="P10" s="114" t="s">
        <v>15</v>
      </c>
      <c r="Q10" s="115" t="s">
        <v>212</v>
      </c>
      <c r="R10" s="115" t="s">
        <v>213</v>
      </c>
      <c r="S10" s="116" t="s">
        <v>180</v>
      </c>
      <c r="T10" s="115" t="s">
        <v>16</v>
      </c>
      <c r="U10" s="115" t="s">
        <v>17</v>
      </c>
      <c r="V10" s="115" t="s">
        <v>18</v>
      </c>
      <c r="W10" s="115" t="s">
        <v>19</v>
      </c>
      <c r="X10" s="115" t="s">
        <v>20</v>
      </c>
      <c r="Y10" s="115" t="s">
        <v>214</v>
      </c>
      <c r="Z10" s="115" t="s">
        <v>215</v>
      </c>
      <c r="AA10" s="115" t="s">
        <v>216</v>
      </c>
      <c r="AB10" s="115" t="s">
        <v>217</v>
      </c>
      <c r="AC10" s="117" t="s">
        <v>219</v>
      </c>
      <c r="AD10" s="117" t="s">
        <v>220</v>
      </c>
      <c r="AE10" s="118" t="s">
        <v>221</v>
      </c>
      <c r="AF10" s="119" t="s">
        <v>222</v>
      </c>
      <c r="AG10" s="119" t="s">
        <v>223</v>
      </c>
      <c r="AH10" s="119" t="s">
        <v>21</v>
      </c>
      <c r="AI10" s="111"/>
    </row>
    <row r="11" spans="1:36" s="94" customFormat="1" ht="211.5" customHeight="1" x14ac:dyDescent="0.2">
      <c r="A11" s="120" t="s">
        <v>22</v>
      </c>
      <c r="B11" s="120" t="s">
        <v>23</v>
      </c>
      <c r="C11" s="121">
        <v>240210</v>
      </c>
      <c r="D11" s="120" t="s">
        <v>175</v>
      </c>
      <c r="E11" s="122" t="s">
        <v>24</v>
      </c>
      <c r="F11" s="120" t="s">
        <v>181</v>
      </c>
      <c r="G11" s="122" t="s">
        <v>25</v>
      </c>
      <c r="H11" s="123">
        <v>0</v>
      </c>
      <c r="I11" s="123">
        <v>1</v>
      </c>
      <c r="J11" s="123">
        <v>2</v>
      </c>
      <c r="K11" s="124">
        <v>0</v>
      </c>
      <c r="L11" s="125">
        <v>0</v>
      </c>
      <c r="M11" s="123">
        <v>0</v>
      </c>
      <c r="N11" s="160">
        <v>0</v>
      </c>
      <c r="O11" s="124">
        <v>0</v>
      </c>
      <c r="P11" s="165">
        <v>1</v>
      </c>
      <c r="Q11" s="126">
        <f>+SUM(K11:P11)</f>
        <v>1</v>
      </c>
      <c r="R11" s="127">
        <f>Q11/J11</f>
        <v>0.5</v>
      </c>
      <c r="S11" s="128">
        <v>0</v>
      </c>
      <c r="T11" s="128">
        <v>0</v>
      </c>
      <c r="U11" s="128">
        <v>0</v>
      </c>
      <c r="V11" s="128" t="s">
        <v>186</v>
      </c>
      <c r="W11" s="129" t="s">
        <v>186</v>
      </c>
      <c r="X11" s="129" t="s">
        <v>186</v>
      </c>
      <c r="Y11" s="130">
        <f>+SUM(S11:X11)</f>
        <v>0</v>
      </c>
      <c r="Z11" s="131">
        <f>+Y11/J11</f>
        <v>0</v>
      </c>
      <c r="AA11" s="132">
        <f>+Q11+Y11</f>
        <v>1</v>
      </c>
      <c r="AB11" s="127">
        <f>AA11/J11</f>
        <v>0.5</v>
      </c>
      <c r="AC11" s="177">
        <v>264463667</v>
      </c>
      <c r="AD11" s="177">
        <v>243967695</v>
      </c>
      <c r="AE11" s="166">
        <f t="shared" ref="AE11" si="0">AD11/AC11</f>
        <v>0.92249985704085391</v>
      </c>
      <c r="AF11" s="133" t="s">
        <v>226</v>
      </c>
      <c r="AG11" s="168" t="s">
        <v>196</v>
      </c>
      <c r="AH11" s="170" t="s">
        <v>227</v>
      </c>
      <c r="AI11" s="172"/>
    </row>
    <row r="12" spans="1:36" s="94" customFormat="1" ht="240" x14ac:dyDescent="0.2">
      <c r="A12" s="120" t="s">
        <v>42</v>
      </c>
      <c r="B12" s="120" t="s">
        <v>43</v>
      </c>
      <c r="C12" s="198">
        <v>240211</v>
      </c>
      <c r="D12" s="195" t="s">
        <v>177</v>
      </c>
      <c r="E12" s="134" t="s">
        <v>44</v>
      </c>
      <c r="F12" s="120" t="s">
        <v>45</v>
      </c>
      <c r="G12" s="134" t="s">
        <v>25</v>
      </c>
      <c r="H12" s="134">
        <v>450</v>
      </c>
      <c r="I12" s="134">
        <v>450</v>
      </c>
      <c r="J12" s="134">
        <v>600</v>
      </c>
      <c r="K12" s="125">
        <v>63</v>
      </c>
      <c r="L12" s="125">
        <v>19</v>
      </c>
      <c r="M12" s="123">
        <v>0</v>
      </c>
      <c r="N12" s="160">
        <v>0</v>
      </c>
      <c r="O12" s="125">
        <v>41</v>
      </c>
      <c r="P12" s="164">
        <v>0</v>
      </c>
      <c r="Q12" s="130">
        <f>+SUM(K12:P12)</f>
        <v>123</v>
      </c>
      <c r="R12" s="135">
        <f>+Q12/J12</f>
        <v>0.20499999999999999</v>
      </c>
      <c r="S12" s="128">
        <v>59</v>
      </c>
      <c r="T12" s="128">
        <v>65</v>
      </c>
      <c r="U12" s="128">
        <v>0</v>
      </c>
      <c r="V12" s="128" t="s">
        <v>186</v>
      </c>
      <c r="W12" s="129" t="s">
        <v>186</v>
      </c>
      <c r="X12" s="129" t="s">
        <v>186</v>
      </c>
      <c r="Y12" s="130">
        <f>+SUM(S12:X12)</f>
        <v>124</v>
      </c>
      <c r="Z12" s="136">
        <f t="shared" ref="Z12:Z18" si="1">+Y12/J12</f>
        <v>0.20666666666666667</v>
      </c>
      <c r="AA12" s="132">
        <f>+Q12+Y12</f>
        <v>247</v>
      </c>
      <c r="AB12" s="135">
        <f>+AA12/J12</f>
        <v>0.41166666666666668</v>
      </c>
      <c r="AC12" s="180">
        <v>86341965539</v>
      </c>
      <c r="AD12" s="183">
        <v>26633862443</v>
      </c>
      <c r="AE12" s="236">
        <f>AD12/AC12</f>
        <v>0.30846949425733988</v>
      </c>
      <c r="AF12" s="133" t="s">
        <v>228</v>
      </c>
      <c r="AG12" s="168" t="s">
        <v>202</v>
      </c>
      <c r="AH12" s="170" t="s">
        <v>229</v>
      </c>
      <c r="AI12" s="173"/>
    </row>
    <row r="13" spans="1:36" s="94" customFormat="1" ht="308.25" customHeight="1" x14ac:dyDescent="0.2">
      <c r="A13" s="120" t="s">
        <v>38</v>
      </c>
      <c r="B13" s="120" t="s">
        <v>39</v>
      </c>
      <c r="C13" s="199"/>
      <c r="D13" s="196"/>
      <c r="E13" s="137" t="s">
        <v>40</v>
      </c>
      <c r="F13" s="120" t="s">
        <v>41</v>
      </c>
      <c r="G13" s="137" t="s">
        <v>25</v>
      </c>
      <c r="H13" s="137">
        <v>1000</v>
      </c>
      <c r="I13" s="137">
        <v>817</v>
      </c>
      <c r="J13" s="137">
        <v>5000</v>
      </c>
      <c r="K13" s="125">
        <v>81</v>
      </c>
      <c r="L13" s="125">
        <v>72</v>
      </c>
      <c r="M13" s="125">
        <v>276</v>
      </c>
      <c r="N13" s="161">
        <v>16</v>
      </c>
      <c r="O13" s="125">
        <v>425</v>
      </c>
      <c r="P13" s="165">
        <v>293</v>
      </c>
      <c r="Q13" s="130">
        <f>+SUM(K13:P13)</f>
        <v>1163</v>
      </c>
      <c r="R13" s="138">
        <f t="shared" ref="R13:R17" si="2">+Q13/J13</f>
        <v>0.2326</v>
      </c>
      <c r="S13" s="128">
        <v>486</v>
      </c>
      <c r="T13" s="128">
        <v>851</v>
      </c>
      <c r="U13" s="128">
        <v>337</v>
      </c>
      <c r="V13" s="128" t="s">
        <v>186</v>
      </c>
      <c r="W13" s="129" t="s">
        <v>186</v>
      </c>
      <c r="X13" s="129" t="s">
        <v>186</v>
      </c>
      <c r="Y13" s="130">
        <f>+SUM(S13:X13)</f>
        <v>1674</v>
      </c>
      <c r="Z13" s="136">
        <f t="shared" si="1"/>
        <v>0.33479999999999999</v>
      </c>
      <c r="AA13" s="132">
        <f>+Q13+Y13</f>
        <v>2837</v>
      </c>
      <c r="AB13" s="138">
        <f>+AA13/J13</f>
        <v>0.56740000000000002</v>
      </c>
      <c r="AC13" s="181"/>
      <c r="AD13" s="184"/>
      <c r="AE13" s="237"/>
      <c r="AF13" s="133" t="s">
        <v>230</v>
      </c>
      <c r="AG13" s="168" t="s">
        <v>201</v>
      </c>
      <c r="AH13" s="170" t="s">
        <v>231</v>
      </c>
      <c r="AI13" s="171"/>
      <c r="AJ13" s="156"/>
    </row>
    <row r="14" spans="1:36" s="94" customFormat="1" ht="276" customHeight="1" x14ac:dyDescent="0.2">
      <c r="A14" s="120" t="s">
        <v>47</v>
      </c>
      <c r="B14" s="120" t="s">
        <v>48</v>
      </c>
      <c r="C14" s="200"/>
      <c r="D14" s="197"/>
      <c r="E14" s="134" t="s">
        <v>49</v>
      </c>
      <c r="F14" s="120" t="s">
        <v>46</v>
      </c>
      <c r="G14" s="139" t="s">
        <v>25</v>
      </c>
      <c r="H14" s="139">
        <v>150</v>
      </c>
      <c r="I14" s="139">
        <v>174</v>
      </c>
      <c r="J14" s="139">
        <v>450</v>
      </c>
      <c r="K14" s="124">
        <v>0</v>
      </c>
      <c r="L14" s="125">
        <v>31</v>
      </c>
      <c r="M14" s="125">
        <v>28</v>
      </c>
      <c r="N14" s="160">
        <v>0</v>
      </c>
      <c r="O14" s="125">
        <v>51</v>
      </c>
      <c r="P14" s="165">
        <v>31</v>
      </c>
      <c r="Q14" s="130">
        <f>+SUM(K14:P14)</f>
        <v>141</v>
      </c>
      <c r="R14" s="138">
        <f>+Q14/J14</f>
        <v>0.31333333333333335</v>
      </c>
      <c r="S14" s="128">
        <v>41</v>
      </c>
      <c r="T14" s="128">
        <v>42</v>
      </c>
      <c r="U14" s="128">
        <v>77</v>
      </c>
      <c r="V14" s="128" t="s">
        <v>186</v>
      </c>
      <c r="W14" s="129" t="s">
        <v>186</v>
      </c>
      <c r="X14" s="129" t="s">
        <v>186</v>
      </c>
      <c r="Y14" s="130">
        <f>+SUM(S14:X14)</f>
        <v>160</v>
      </c>
      <c r="Z14" s="136">
        <f t="shared" si="1"/>
        <v>0.35555555555555557</v>
      </c>
      <c r="AA14" s="132">
        <f>+Q14+Y14</f>
        <v>301</v>
      </c>
      <c r="AB14" s="138">
        <f>+AA14/J14</f>
        <v>0.66888888888888887</v>
      </c>
      <c r="AC14" s="182"/>
      <c r="AD14" s="185"/>
      <c r="AE14" s="238"/>
      <c r="AF14" s="140" t="s">
        <v>233</v>
      </c>
      <c r="AG14" s="169" t="s">
        <v>200</v>
      </c>
      <c r="AH14" s="170" t="s">
        <v>232</v>
      </c>
      <c r="AI14" s="173"/>
    </row>
    <row r="15" spans="1:36" s="94" customFormat="1" ht="409.6" customHeight="1" x14ac:dyDescent="0.2">
      <c r="A15" s="120" t="s">
        <v>183</v>
      </c>
      <c r="B15" s="141" t="s">
        <v>184</v>
      </c>
      <c r="C15" s="198">
        <v>240198</v>
      </c>
      <c r="D15" s="192" t="s">
        <v>176</v>
      </c>
      <c r="E15" s="142" t="s">
        <v>33</v>
      </c>
      <c r="F15" s="120" t="s">
        <v>185</v>
      </c>
      <c r="G15" s="139" t="s">
        <v>25</v>
      </c>
      <c r="H15" s="142">
        <v>2816</v>
      </c>
      <c r="I15" s="142">
        <v>2646</v>
      </c>
      <c r="J15" s="142">
        <v>2700</v>
      </c>
      <c r="K15" s="125">
        <v>2279</v>
      </c>
      <c r="L15" s="125">
        <v>2265</v>
      </c>
      <c r="M15" s="125">
        <v>2258</v>
      </c>
      <c r="N15" s="161">
        <v>2236</v>
      </c>
      <c r="O15" s="125">
        <v>2235</v>
      </c>
      <c r="P15" s="165">
        <v>2234</v>
      </c>
      <c r="Q15" s="130">
        <f>+(K15+L15+M15+N15+O15+P15)/6</f>
        <v>2251.1666666666665</v>
      </c>
      <c r="R15" s="143">
        <f>+Q15/J15</f>
        <v>0.83376543209876541</v>
      </c>
      <c r="S15" s="155">
        <v>2236</v>
      </c>
      <c r="T15" s="155">
        <v>2231</v>
      </c>
      <c r="U15" s="155">
        <v>2244</v>
      </c>
      <c r="V15" s="128" t="s">
        <v>186</v>
      </c>
      <c r="W15" s="129" t="s">
        <v>186</v>
      </c>
      <c r="X15" s="129" t="s">
        <v>186</v>
      </c>
      <c r="Y15" s="130">
        <f>+(K15+L15+M15+N15+O15+P15+S15+T15+U15)/9</f>
        <v>2246.4444444444443</v>
      </c>
      <c r="Z15" s="136">
        <f>+Y15/J15</f>
        <v>0.83201646090534975</v>
      </c>
      <c r="AA15" s="132">
        <f>+Y15</f>
        <v>2246.4444444444443</v>
      </c>
      <c r="AB15" s="143">
        <f>AA15/J15</f>
        <v>0.83201646090534975</v>
      </c>
      <c r="AC15" s="186">
        <v>46279147557</v>
      </c>
      <c r="AD15" s="186">
        <v>35717500354</v>
      </c>
      <c r="AE15" s="189">
        <f>AD15/AC15</f>
        <v>0.77178388625262206</v>
      </c>
      <c r="AF15" s="133" t="s">
        <v>234</v>
      </c>
      <c r="AG15" s="168" t="s">
        <v>203</v>
      </c>
      <c r="AH15" s="170" t="s">
        <v>235</v>
      </c>
      <c r="AI15" s="172"/>
    </row>
    <row r="16" spans="1:36" s="94" customFormat="1" ht="197.25" customHeight="1" x14ac:dyDescent="0.2">
      <c r="A16" s="120" t="s">
        <v>34</v>
      </c>
      <c r="B16" s="120" t="s">
        <v>35</v>
      </c>
      <c r="C16" s="199"/>
      <c r="D16" s="193"/>
      <c r="E16" s="142" t="s">
        <v>36</v>
      </c>
      <c r="F16" s="120" t="s">
        <v>37</v>
      </c>
      <c r="G16" s="139" t="s">
        <v>25</v>
      </c>
      <c r="H16" s="142">
        <v>200</v>
      </c>
      <c r="I16" s="142">
        <v>327</v>
      </c>
      <c r="J16" s="142">
        <v>1300</v>
      </c>
      <c r="K16" s="125">
        <v>3</v>
      </c>
      <c r="L16" s="125">
        <v>4</v>
      </c>
      <c r="M16" s="125">
        <v>26</v>
      </c>
      <c r="N16" s="161">
        <v>14</v>
      </c>
      <c r="O16" s="125">
        <v>16</v>
      </c>
      <c r="P16" s="165">
        <v>19</v>
      </c>
      <c r="Q16" s="130">
        <f>+SUM(K16:P16)</f>
        <v>82</v>
      </c>
      <c r="R16" s="138">
        <f t="shared" si="2"/>
        <v>6.3076923076923072E-2</v>
      </c>
      <c r="S16" s="128">
        <v>36</v>
      </c>
      <c r="T16" s="128">
        <v>25</v>
      </c>
      <c r="U16" s="128">
        <v>64</v>
      </c>
      <c r="V16" s="128" t="s">
        <v>186</v>
      </c>
      <c r="W16" s="129" t="s">
        <v>186</v>
      </c>
      <c r="X16" s="129" t="s">
        <v>186</v>
      </c>
      <c r="Y16" s="130">
        <f>+SUM(S16:X16)</f>
        <v>125</v>
      </c>
      <c r="Z16" s="136">
        <f>+Y16/J16</f>
        <v>9.6153846153846159E-2</v>
      </c>
      <c r="AA16" s="132">
        <f>+Q16+Y16</f>
        <v>207</v>
      </c>
      <c r="AB16" s="138">
        <f>+AA16/J16</f>
        <v>0.15923076923076923</v>
      </c>
      <c r="AC16" s="187"/>
      <c r="AD16" s="187"/>
      <c r="AE16" s="190"/>
      <c r="AF16" s="133" t="s">
        <v>241</v>
      </c>
      <c r="AG16" s="168" t="s">
        <v>199</v>
      </c>
      <c r="AH16" s="170" t="s">
        <v>236</v>
      </c>
      <c r="AI16" s="172"/>
    </row>
    <row r="17" spans="1:35" s="94" customFormat="1" ht="409.5" customHeight="1" x14ac:dyDescent="0.2">
      <c r="A17" s="120" t="s">
        <v>26</v>
      </c>
      <c r="B17" s="120" t="s">
        <v>27</v>
      </c>
      <c r="C17" s="200"/>
      <c r="D17" s="194"/>
      <c r="E17" s="142" t="s">
        <v>28</v>
      </c>
      <c r="F17" s="120" t="s">
        <v>29</v>
      </c>
      <c r="G17" s="122" t="s">
        <v>25</v>
      </c>
      <c r="H17" s="129">
        <v>2500</v>
      </c>
      <c r="I17" s="129">
        <v>5179</v>
      </c>
      <c r="J17" s="129">
        <v>2500</v>
      </c>
      <c r="K17" s="144">
        <v>506</v>
      </c>
      <c r="L17" s="154">
        <v>773</v>
      </c>
      <c r="M17" s="155">
        <v>1059</v>
      </c>
      <c r="N17" s="155">
        <v>348</v>
      </c>
      <c r="O17" s="125">
        <v>770</v>
      </c>
      <c r="P17" s="165">
        <v>756</v>
      </c>
      <c r="Q17" s="130">
        <f>+SUM(K17:P17)</f>
        <v>4212</v>
      </c>
      <c r="R17" s="143">
        <f t="shared" si="2"/>
        <v>1.6848000000000001</v>
      </c>
      <c r="S17" s="128">
        <v>333</v>
      </c>
      <c r="T17" s="128">
        <v>104</v>
      </c>
      <c r="U17" s="128">
        <v>95</v>
      </c>
      <c r="V17" s="128" t="s">
        <v>186</v>
      </c>
      <c r="W17" s="129" t="s">
        <v>186</v>
      </c>
      <c r="X17" s="129" t="s">
        <v>186</v>
      </c>
      <c r="Y17" s="130">
        <f>+SUM(S17:X17)</f>
        <v>532</v>
      </c>
      <c r="Z17" s="131">
        <f>+Y17/J17</f>
        <v>0.21279999999999999</v>
      </c>
      <c r="AA17" s="132">
        <f>+Q17+Y17</f>
        <v>4744</v>
      </c>
      <c r="AB17" s="143">
        <f>AA17/J17</f>
        <v>1.8976</v>
      </c>
      <c r="AC17" s="188"/>
      <c r="AD17" s="188"/>
      <c r="AE17" s="191"/>
      <c r="AF17" s="133" t="s">
        <v>237</v>
      </c>
      <c r="AG17" s="168" t="s">
        <v>198</v>
      </c>
      <c r="AH17" s="174" t="s">
        <v>238</v>
      </c>
      <c r="AI17" s="172"/>
    </row>
    <row r="18" spans="1:35" s="94" customFormat="1" ht="355.5" customHeight="1" x14ac:dyDescent="0.2">
      <c r="A18" s="120" t="s">
        <v>30</v>
      </c>
      <c r="B18" s="120" t="s">
        <v>31</v>
      </c>
      <c r="C18" s="121">
        <v>240209</v>
      </c>
      <c r="D18" s="120" t="s">
        <v>178</v>
      </c>
      <c r="E18" s="142" t="s">
        <v>32</v>
      </c>
      <c r="F18" s="120" t="s">
        <v>188</v>
      </c>
      <c r="G18" s="122" t="s">
        <v>25</v>
      </c>
      <c r="H18" s="129">
        <v>100</v>
      </c>
      <c r="I18" s="129">
        <v>101</v>
      </c>
      <c r="J18" s="129">
        <v>100</v>
      </c>
      <c r="K18" s="125">
        <v>13</v>
      </c>
      <c r="L18" s="125">
        <v>54</v>
      </c>
      <c r="M18" s="125">
        <v>12</v>
      </c>
      <c r="N18" s="161">
        <v>60</v>
      </c>
      <c r="O18" s="125">
        <v>14</v>
      </c>
      <c r="P18" s="165">
        <v>99</v>
      </c>
      <c r="Q18" s="130">
        <f>+SUM(K18:P18)</f>
        <v>252</v>
      </c>
      <c r="R18" s="143">
        <f>+Q18/J18</f>
        <v>2.52</v>
      </c>
      <c r="S18" s="128">
        <v>5</v>
      </c>
      <c r="T18" s="128">
        <v>22</v>
      </c>
      <c r="U18" s="128">
        <v>10</v>
      </c>
      <c r="V18" s="128" t="s">
        <v>186</v>
      </c>
      <c r="W18" s="129" t="s">
        <v>186</v>
      </c>
      <c r="X18" s="129" t="s">
        <v>186</v>
      </c>
      <c r="Y18" s="130">
        <f>+SUM(S18:X18)</f>
        <v>37</v>
      </c>
      <c r="Z18" s="131">
        <f t="shared" si="1"/>
        <v>0.37</v>
      </c>
      <c r="AA18" s="132">
        <f>+Q18+Y18</f>
        <v>289</v>
      </c>
      <c r="AB18" s="143">
        <f>AA18/J18</f>
        <v>2.89</v>
      </c>
      <c r="AC18" s="177">
        <v>286500000</v>
      </c>
      <c r="AD18" s="177">
        <v>260929371</v>
      </c>
      <c r="AE18" s="167">
        <f>AD18/AC18</f>
        <v>0.91074824083769634</v>
      </c>
      <c r="AF18" s="133" t="s">
        <v>239</v>
      </c>
      <c r="AG18" s="168" t="s">
        <v>197</v>
      </c>
      <c r="AH18" s="175" t="s">
        <v>240</v>
      </c>
      <c r="AI18" s="176"/>
    </row>
    <row r="19" spans="1:35" ht="26.25" customHeight="1" x14ac:dyDescent="0.25">
      <c r="AD19" s="98"/>
      <c r="AE19" s="159"/>
      <c r="AI19" s="145"/>
    </row>
    <row r="21" spans="1:35" x14ac:dyDescent="0.25">
      <c r="AD21" s="98"/>
    </row>
    <row r="22" spans="1:35" x14ac:dyDescent="0.25">
      <c r="A22" s="105" t="s">
        <v>50</v>
      </c>
      <c r="B22" s="105"/>
      <c r="C22" s="105"/>
    </row>
    <row r="23" spans="1:35" ht="20.25" customHeight="1" x14ac:dyDescent="0.25">
      <c r="A23" s="179"/>
      <c r="B23" s="179"/>
      <c r="C23" s="179"/>
      <c r="D23" s="179"/>
      <c r="E23" s="179"/>
      <c r="F23" s="179"/>
      <c r="G23" s="146"/>
      <c r="H23" s="146"/>
      <c r="I23" s="146"/>
      <c r="J23" s="146"/>
    </row>
    <row r="24" spans="1:35" x14ac:dyDescent="0.25">
      <c r="A24" s="146"/>
      <c r="B24" s="146"/>
      <c r="C24" s="146"/>
    </row>
    <row r="25" spans="1:35" ht="7.5" customHeight="1" x14ac:dyDescent="0.25">
      <c r="A25" s="146"/>
      <c r="B25" s="146"/>
      <c r="C25" s="146"/>
    </row>
    <row r="26" spans="1:35" x14ac:dyDescent="0.25">
      <c r="A26" s="105" t="s">
        <v>51</v>
      </c>
    </row>
    <row r="27" spans="1:35" ht="34.5" customHeight="1" x14ac:dyDescent="0.25">
      <c r="A27" s="178" t="s">
        <v>191</v>
      </c>
      <c r="B27" s="178"/>
      <c r="C27" s="147"/>
      <c r="D27" s="93"/>
      <c r="E27" s="93"/>
      <c r="F27" s="93"/>
      <c r="G27" s="93"/>
      <c r="H27" s="93"/>
      <c r="I27" s="93"/>
      <c r="J27" s="93"/>
    </row>
    <row r="28" spans="1:35" ht="36.75" customHeight="1" x14ac:dyDescent="0.25">
      <c r="A28" s="178" t="s">
        <v>192</v>
      </c>
      <c r="B28" s="178"/>
      <c r="C28" s="148"/>
      <c r="D28" s="93"/>
      <c r="E28" s="93"/>
      <c r="F28" s="93"/>
      <c r="G28" s="93"/>
      <c r="H28" s="93"/>
      <c r="I28" s="93"/>
      <c r="J28" s="93"/>
    </row>
    <row r="29" spans="1:35" ht="33.75" customHeight="1" x14ac:dyDescent="0.25">
      <c r="A29" s="178" t="s">
        <v>193</v>
      </c>
      <c r="B29" s="178"/>
      <c r="C29" s="149"/>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201" t="s">
        <v>52</v>
      </c>
      <c r="B31" s="150" t="s">
        <v>53</v>
      </c>
      <c r="C31" s="202" t="s">
        <v>54</v>
      </c>
      <c r="D31" s="151" t="s">
        <v>182</v>
      </c>
      <c r="E31" s="203" t="s">
        <v>55</v>
      </c>
      <c r="F31" s="152" t="s">
        <v>189</v>
      </c>
      <c r="G31" s="93"/>
      <c r="H31" s="93"/>
      <c r="I31" s="93"/>
      <c r="J31" s="93"/>
      <c r="K31" s="93"/>
      <c r="L31" s="93"/>
      <c r="M31" s="93"/>
      <c r="N31" s="93"/>
      <c r="O31" s="163"/>
      <c r="P31" s="93"/>
      <c r="Q31" s="93"/>
      <c r="R31" s="93"/>
      <c r="S31" s="93"/>
      <c r="T31" s="93"/>
      <c r="U31" s="93"/>
      <c r="V31" s="93"/>
      <c r="W31" s="93"/>
      <c r="X31" s="93"/>
      <c r="Y31" s="93"/>
      <c r="Z31" s="93"/>
      <c r="AA31" s="93"/>
      <c r="AB31" s="93"/>
      <c r="AC31" s="93"/>
      <c r="AD31" s="93"/>
    </row>
    <row r="32" spans="1:35" ht="34.5" customHeight="1" x14ac:dyDescent="0.2">
      <c r="A32" s="201"/>
      <c r="B32" s="150" t="s">
        <v>56</v>
      </c>
      <c r="C32" s="202"/>
      <c r="D32" s="150" t="s">
        <v>56</v>
      </c>
      <c r="E32" s="203"/>
      <c r="F32" s="153" t="s">
        <v>190</v>
      </c>
      <c r="G32" s="93"/>
      <c r="H32" s="93"/>
      <c r="I32" s="93"/>
      <c r="J32" s="93"/>
      <c r="K32" s="93"/>
      <c r="L32" s="93"/>
      <c r="M32" s="93"/>
      <c r="N32" s="93"/>
      <c r="O32" s="163"/>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3"/>
      <c r="P33" s="93"/>
      <c r="Q33" s="93"/>
      <c r="R33" s="93"/>
      <c r="S33" s="93"/>
      <c r="T33" s="93"/>
      <c r="U33" s="93"/>
      <c r="V33" s="93"/>
      <c r="W33" s="93"/>
      <c r="X33" s="93"/>
      <c r="Y33" s="93"/>
      <c r="Z33" s="93"/>
      <c r="AA33" s="93"/>
      <c r="AB33" s="93"/>
      <c r="AC33" s="93"/>
      <c r="AD33" s="93"/>
    </row>
  </sheetData>
  <mergeCells count="25">
    <mergeCell ref="A1:AF4"/>
    <mergeCell ref="AC8:AE9"/>
    <mergeCell ref="AF8:AH9"/>
    <mergeCell ref="AA9:AB9"/>
    <mergeCell ref="K8:AB8"/>
    <mergeCell ref="A8:H9"/>
    <mergeCell ref="S9:Z9"/>
    <mergeCell ref="K9:R9"/>
    <mergeCell ref="A31:A32"/>
    <mergeCell ref="C31:C32"/>
    <mergeCell ref="E31:E32"/>
    <mergeCell ref="A29:B29"/>
    <mergeCell ref="A28:B28"/>
    <mergeCell ref="A27:B27"/>
    <mergeCell ref="A23:F23"/>
    <mergeCell ref="AC12:AC14"/>
    <mergeCell ref="AD12:AD14"/>
    <mergeCell ref="AE12:AE14"/>
    <mergeCell ref="AD15:AD17"/>
    <mergeCell ref="AC15:AC17"/>
    <mergeCell ref="AE15:AE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7" t="s">
        <v>89</v>
      </c>
      <c r="B29" s="217"/>
      <c r="C29" s="217"/>
      <c r="D29" s="217"/>
      <c r="E29" s="217"/>
      <c r="F29" s="217"/>
    </row>
    <row r="30" spans="1:7" x14ac:dyDescent="0.25">
      <c r="A30" s="31" t="s">
        <v>90</v>
      </c>
      <c r="B30" s="32" t="s">
        <v>91</v>
      </c>
      <c r="C30" s="33" t="s">
        <v>92</v>
      </c>
      <c r="D30" s="33" t="s">
        <v>93</v>
      </c>
      <c r="E30" s="33" t="s">
        <v>94</v>
      </c>
      <c r="F30" s="34" t="s">
        <v>95</v>
      </c>
      <c r="G30" s="34" t="s">
        <v>96</v>
      </c>
    </row>
    <row r="31" spans="1:7" ht="15" customHeight="1" x14ac:dyDescent="0.25">
      <c r="A31" s="218" t="s">
        <v>65</v>
      </c>
      <c r="B31" s="35" t="s">
        <v>97</v>
      </c>
      <c r="C31" s="220">
        <f>+D4</f>
        <v>740668337.55230713</v>
      </c>
      <c r="D31" s="36" t="s">
        <v>98</v>
      </c>
      <c r="E31" s="222"/>
      <c r="F31" s="215" t="s">
        <v>99</v>
      </c>
      <c r="G31" s="215" t="s">
        <v>100</v>
      </c>
    </row>
    <row r="32" spans="1:7" ht="23.25" thickBot="1" x14ac:dyDescent="0.3">
      <c r="A32" s="219"/>
      <c r="B32" s="37" t="s">
        <v>101</v>
      </c>
      <c r="C32" s="221"/>
      <c r="D32" s="38" t="s">
        <v>98</v>
      </c>
      <c r="E32" s="223"/>
      <c r="F32" s="216"/>
      <c r="G32" s="216"/>
    </row>
    <row r="33" spans="1:7" ht="15" customHeight="1" x14ac:dyDescent="0.25">
      <c r="A33" s="224" t="s">
        <v>66</v>
      </c>
      <c r="B33" s="39" t="s">
        <v>102</v>
      </c>
      <c r="C33" s="225">
        <f>+D5</f>
        <v>5030543678.3916664</v>
      </c>
      <c r="D33" s="227" t="s">
        <v>103</v>
      </c>
      <c r="E33" s="222"/>
      <c r="F33" s="40"/>
      <c r="G33" s="40"/>
    </row>
    <row r="34" spans="1:7" ht="81.75" customHeight="1" thickBot="1" x14ac:dyDescent="0.3">
      <c r="A34" s="219"/>
      <c r="B34" s="41" t="s">
        <v>104</v>
      </c>
      <c r="C34" s="226"/>
      <c r="D34" s="228"/>
      <c r="E34" s="22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4" t="s">
        <v>70</v>
      </c>
      <c r="B37" s="35" t="s">
        <v>116</v>
      </c>
      <c r="C37" s="225"/>
      <c r="D37" s="36" t="s">
        <v>117</v>
      </c>
      <c r="E37" s="222" t="s">
        <v>118</v>
      </c>
      <c r="F37" s="229" t="s">
        <v>119</v>
      </c>
      <c r="G37" s="229" t="s">
        <v>120</v>
      </c>
    </row>
    <row r="38" spans="1:7" ht="27" customHeight="1" thickBot="1" x14ac:dyDescent="0.3">
      <c r="A38" s="219"/>
      <c r="B38" s="47" t="s">
        <v>121</v>
      </c>
      <c r="C38" s="226"/>
      <c r="D38" s="38"/>
      <c r="E38" s="223"/>
      <c r="F38" s="216"/>
      <c r="G38" s="216"/>
    </row>
    <row r="39" spans="1:7" ht="26.25" customHeight="1" x14ac:dyDescent="0.25">
      <c r="A39" s="218" t="s">
        <v>73</v>
      </c>
      <c r="B39" s="35" t="s">
        <v>122</v>
      </c>
      <c r="C39" s="225">
        <f>+D11</f>
        <v>116676852.69291401</v>
      </c>
      <c r="D39" s="36" t="s">
        <v>103</v>
      </c>
      <c r="E39" s="230" t="s">
        <v>123</v>
      </c>
      <c r="F39" s="229" t="s">
        <v>124</v>
      </c>
      <c r="G39" s="229" t="s">
        <v>125</v>
      </c>
    </row>
    <row r="40" spans="1:7" ht="30" customHeight="1" thickBot="1" x14ac:dyDescent="0.3">
      <c r="A40" s="219"/>
      <c r="B40" s="47" t="s">
        <v>126</v>
      </c>
      <c r="C40" s="226"/>
      <c r="D40" s="48"/>
      <c r="E40" s="231"/>
      <c r="F40" s="216"/>
      <c r="G40" s="216"/>
    </row>
    <row r="41" spans="1:7" x14ac:dyDescent="0.25">
      <c r="A41" s="224" t="s">
        <v>75</v>
      </c>
      <c r="B41" s="49" t="s">
        <v>127</v>
      </c>
      <c r="C41" s="225">
        <f>+D13</f>
        <v>716350530.54135132</v>
      </c>
      <c r="D41" s="36" t="s">
        <v>98</v>
      </c>
      <c r="E41" s="233" t="s">
        <v>128</v>
      </c>
      <c r="F41" s="40" t="s">
        <v>129</v>
      </c>
      <c r="G41" s="40" t="s">
        <v>130</v>
      </c>
    </row>
    <row r="42" spans="1:7" ht="24.75" x14ac:dyDescent="0.25">
      <c r="A42" s="218"/>
      <c r="B42" s="49" t="s">
        <v>131</v>
      </c>
      <c r="C42" s="232"/>
      <c r="D42" s="50" t="s">
        <v>132</v>
      </c>
      <c r="E42" s="233"/>
      <c r="F42" s="40"/>
      <c r="G42" s="40"/>
    </row>
    <row r="43" spans="1:7" ht="15.75" thickBot="1" x14ac:dyDescent="0.3">
      <c r="A43" s="219"/>
      <c r="B43" s="47" t="s">
        <v>133</v>
      </c>
      <c r="C43" s="226"/>
      <c r="D43" s="38" t="s">
        <v>117</v>
      </c>
      <c r="E43" s="231"/>
      <c r="F43" s="42" t="s">
        <v>134</v>
      </c>
      <c r="G43" s="42" t="s">
        <v>135</v>
      </c>
    </row>
    <row r="44" spans="1:7" ht="24.75" customHeight="1" x14ac:dyDescent="0.25">
      <c r="A44" s="224" t="s">
        <v>76</v>
      </c>
      <c r="B44" s="51" t="s">
        <v>136</v>
      </c>
      <c r="C44" s="225">
        <f>+D14</f>
        <v>9439485699.6839676</v>
      </c>
      <c r="D44" s="36" t="s">
        <v>98</v>
      </c>
      <c r="E44" s="234"/>
      <c r="F44" s="215" t="s">
        <v>137</v>
      </c>
      <c r="G44" s="215" t="s">
        <v>130</v>
      </c>
    </row>
    <row r="45" spans="1:7" ht="24.75" x14ac:dyDescent="0.25">
      <c r="A45" s="218"/>
      <c r="B45" s="52" t="s">
        <v>138</v>
      </c>
      <c r="C45" s="232"/>
      <c r="D45" s="36" t="s">
        <v>98</v>
      </c>
      <c r="E45" s="234"/>
      <c r="F45" s="215"/>
      <c r="G45" s="215"/>
    </row>
    <row r="46" spans="1:7" ht="25.5" customHeight="1" x14ac:dyDescent="0.25">
      <c r="A46" s="218"/>
      <c r="B46" s="53" t="s">
        <v>139</v>
      </c>
      <c r="C46" s="232"/>
      <c r="D46" s="36" t="s">
        <v>98</v>
      </c>
      <c r="E46" s="234"/>
      <c r="F46" s="215"/>
      <c r="G46" s="215"/>
    </row>
    <row r="47" spans="1:7" ht="41.25" customHeight="1" thickBot="1" x14ac:dyDescent="0.3">
      <c r="A47" s="219"/>
      <c r="B47" s="54" t="s">
        <v>140</v>
      </c>
      <c r="C47" s="226"/>
      <c r="D47" s="48"/>
      <c r="E47" s="23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2025-10-09T07:00:00+00:00</Fecha>
  </documentManagement>
</p:properties>
</file>

<file path=customXml/itemProps1.xml><?xml version="1.0" encoding="utf-8"?>
<ds:datastoreItem xmlns:ds="http://schemas.openxmlformats.org/officeDocument/2006/customXml" ds:itemID="{6C7EA47D-3537-40A2-81B6-65D41E124FFD}"/>
</file>

<file path=customXml/itemProps2.xml><?xml version="1.0" encoding="utf-8"?>
<ds:datastoreItem xmlns:ds="http://schemas.openxmlformats.org/officeDocument/2006/customXml" ds:itemID="{CAFEA980-A07D-4405-A2FF-A29F7CC35919}"/>
</file>

<file path=customXml/itemProps3.xml><?xml version="1.0" encoding="utf-8"?>
<ds:datastoreItem xmlns:ds="http://schemas.openxmlformats.org/officeDocument/2006/customXml" ds:itemID="{44146CDE-9C65-4A9A-9F85-D550020A671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2025-10-09T15:14:14Z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