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C:\Users\Claudia\Desktop\ISVIMED 2024 - 2025\PLAN DE ACCIÓN 2025\5. MAYO 2025 - PA - PI\"/>
    </mc:Choice>
  </mc:AlternateContent>
  <xr:revisionPtr revIDLastSave="0" documentId="13_ncr:1_{05DAA617-4F6D-4028-B65E-E2FE478CE7A2}" xr6:coauthVersionLast="47" xr6:coauthVersionMax="47" xr10:uidLastSave="{00000000-0000-0000-0000-000000000000}"/>
  <bookViews>
    <workbookView xWindow="-120" yWindow="-120" windowWidth="20730" windowHeight="11160" xr2:uid="{00000000-000D-0000-FFFF-FFFF00000000}"/>
  </bookViews>
  <sheets>
    <sheet name="PLAN ACCIÓN 2025" sheetId="1" r:id="rId1"/>
    <sheet name="Resumen" sheetId="5" state="hidden" r:id="rId2"/>
  </sheets>
  <externalReferences>
    <externalReference r:id="rId3"/>
  </externalReferences>
  <definedNames>
    <definedName name="_xlnm._FilterDatabase" localSheetId="0" hidden="1">'PLAN ACCIÓN 2025'!$A$10:$AH$18</definedName>
    <definedName name="Años_préstamo">[1]amortization!$C$10</definedName>
    <definedName name="_xlnm.Print_Area" localSheetId="0">'PLAN ACCIÓN 2025'!$A$7:$AE$33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15" i="1" l="1"/>
  <c r="Q16" i="1"/>
  <c r="Q15" i="1"/>
  <c r="Q18" i="1"/>
  <c r="Q17" i="1"/>
  <c r="Q14" i="1"/>
  <c r="Q13" i="1"/>
  <c r="Q12" i="1"/>
  <c r="R14" i="1" l="1"/>
  <c r="R18" i="1" l="1"/>
  <c r="R12" i="1" l="1"/>
  <c r="Q11" i="1"/>
  <c r="AE15" i="1" l="1"/>
  <c r="AE12" i="1"/>
  <c r="Y14" i="1" l="1"/>
  <c r="Y12" i="1"/>
  <c r="Z12" i="1" s="1"/>
  <c r="Y13" i="1"/>
  <c r="Z13" i="1" s="1"/>
  <c r="Y16" i="1"/>
  <c r="Z16" i="1" s="1"/>
  <c r="R16" i="1"/>
  <c r="Z15" i="1"/>
  <c r="AE18" i="1"/>
  <c r="Y18" i="1"/>
  <c r="Z18" i="1" s="1"/>
  <c r="Y17" i="1"/>
  <c r="Z17" i="1" s="1"/>
  <c r="Y11" i="1"/>
  <c r="Z11" i="1" l="1"/>
  <c r="AA11" i="1"/>
  <c r="AB11" i="1" s="1"/>
  <c r="Z14" i="1"/>
  <c r="AA14" i="1"/>
  <c r="AB14" i="1" s="1"/>
  <c r="AA18" i="1"/>
  <c r="AB18" i="1" s="1"/>
  <c r="AA17" i="1"/>
  <c r="AB17" i="1" s="1"/>
  <c r="AA16" i="1"/>
  <c r="AB16" i="1" s="1"/>
  <c r="R17" i="1"/>
  <c r="AA12" i="1"/>
  <c r="AB12" i="1" s="1"/>
  <c r="R11" i="1"/>
  <c r="AA15" i="1"/>
  <c r="AB15" i="1" s="1"/>
  <c r="AA13" i="1"/>
  <c r="AB13" i="1" s="1"/>
  <c r="R13" i="1"/>
  <c r="AE11" i="1" l="1"/>
  <c r="C85" i="5" l="1"/>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<sst xmlns="http://schemas.openxmlformats.org/spreadsheetml/2006/main" count="318" uniqueCount="235">
  <si>
    <t>PLAN DE ACCIÓN:</t>
  </si>
  <si>
    <t>SEGUIMIENTO CON CORTE A:</t>
  </si>
  <si>
    <t>Observaciones Específicas</t>
  </si>
  <si>
    <t>Código del Proyecto de Inversión</t>
  </si>
  <si>
    <t>Nombre del Proyecto de Inversión</t>
  </si>
  <si>
    <t>Código Indicador</t>
  </si>
  <si>
    <t>Nombre Indicador</t>
  </si>
  <si>
    <t>Unidad</t>
  </si>
  <si>
    <t>Meta  2024</t>
  </si>
  <si>
    <t xml:space="preserve">Objetivo </t>
  </si>
  <si>
    <t>Estrategia</t>
  </si>
  <si>
    <t xml:space="preserve">Enero </t>
  </si>
  <si>
    <t>Febrero</t>
  </si>
  <si>
    <t>Marzo</t>
  </si>
  <si>
    <t>Abril</t>
  </si>
  <si>
    <t>Mayo</t>
  </si>
  <si>
    <t>Junio</t>
  </si>
  <si>
    <t xml:space="preserve">Seguimiento Acumulado - Primer Semestre </t>
  </si>
  <si>
    <t>% de cumplimiento de la meta anual - Primer Semestre</t>
  </si>
  <si>
    <t>Agosto</t>
  </si>
  <si>
    <t>Septiembre</t>
  </si>
  <si>
    <t>Octubre</t>
  </si>
  <si>
    <t>Noviembre</t>
  </si>
  <si>
    <t>Diciembre</t>
  </si>
  <si>
    <t>Seguimiento Acumulado - Segundo Semestre</t>
  </si>
  <si>
    <t>% de cumplimiento de la meta anual - Segundo Semestre</t>
  </si>
  <si>
    <t xml:space="preserve">Seguimiento Acumulado </t>
  </si>
  <si>
    <t>% de cumplimiento de la meta anual</t>
  </si>
  <si>
    <t>Presupuesto Asignado</t>
  </si>
  <si>
    <t xml:space="preserve">Ejecución Presupuestal Acumulada </t>
  </si>
  <si>
    <t>% de Ejecución Pptal Frente al Presupuesto Asignado</t>
  </si>
  <si>
    <t>Subdirección Responsable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</si>
  <si>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</si>
  <si>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</si>
  <si>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</si>
  <si>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</si>
  <si>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</si>
  <si>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</si>
  <si>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</si>
  <si>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</si>
  <si>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</si>
  <si>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Subdirección Poblacional - Claudia Rodriguez</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</si>
  <si>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</si>
  <si>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</si>
  <si>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</si>
  <si>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</si>
  <si>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 xml:space="preserve">Subdirección Poblacional - Jazmín Astrid Vasquez Vasquez 
</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</si>
  <si>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</si>
  <si>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</si>
  <si>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</si>
  <si>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</si>
  <si>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</si>
  <si>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</si>
  <si>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</si>
  <si>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</si>
  <si>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Subdirección Dotación.  -   Mauricio Zapata Alvarez</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</si>
  <si>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</si>
  <si>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</si>
  <si>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</si>
  <si>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</si>
  <si>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Subdirección Dotación.    -     Ludwing Alvarez Zapata</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</si>
  <si>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</si>
  <si>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</si>
  <si>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</si>
  <si>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</si>
  <si>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Subdirección Jurídica.             Sandra Escudero</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</si>
  <si>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</si>
  <si>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</si>
  <si>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</si>
  <si>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</si>
  <si>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</si>
  <si>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</si>
  <si>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</si>
  <si>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</si>
  <si>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</si>
  <si>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</si>
  <si>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</si>
  <si>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</si>
  <si>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</si>
  <si>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</si>
  <si>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</si>
  <si>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</si>
  <si>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</si>
  <si>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</si>
  <si>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</si>
  <si>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</si>
  <si>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</si>
  <si>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</si>
  <si>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</si>
  <si>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</si>
  <si>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</si>
  <si>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</si>
  <si>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</si>
  <si>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</si>
  <si>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</si>
  <si>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</si>
  <si>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</si>
  <si>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</si>
  <si>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</si>
  <si>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</si>
  <si>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</si>
  <si>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</si>
  <si>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</si>
  <si>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</si>
  <si>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</si>
  <si>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</si>
  <si>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</si>
  <si>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</si>
  <si>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</si>
  <si>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</si>
  <si>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</si>
  <si>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</si>
  <si>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</si>
  <si>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</si>
  <si>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</si>
  <si>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</si>
  <si>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</si>
  <si>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</si>
  <si>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</si>
  <si>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</si>
  <si>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</si>
  <si>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</si>
  <si>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</si>
  <si>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</si>
  <si>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</si>
  <si>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</si>
  <si>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</si>
  <si>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</si>
  <si>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</si>
  <si>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</si>
  <si>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</si>
  <si>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</si>
  <si>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</si>
  <si>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</si>
  <si>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</si>
  <si>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</si>
  <si>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</si>
  <si>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</si>
  <si>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</si>
  <si>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</si>
  <si>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</si>
  <si>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</si>
  <si>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</si>
  <si>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</si>
  <si>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</si>
  <si>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</si>
  <si>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</si>
  <si>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</si>
  <si>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</si>
  <si>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</si>
  <si>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</si>
  <si>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</si>
  <si>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</si>
  <si>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</si>
  <si>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</si>
  <si>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</si>
  <si>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</si>
  <si>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</si>
  <si>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</si>
  <si>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</si>
  <si>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</si>
  <si>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</si>
  <si>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</si>
  <si>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</si>
  <si>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</si>
  <si>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</si>
  <si>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</si>
  <si>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</si>
  <si>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</si>
  <si>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</si>
  <si>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</si>
  <si>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</si>
  <si>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</si>
  <si>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</si>
  <si>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</si>
  <si>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</si>
  <si>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</si>
  <si>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</si>
  <si>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</si>
  <si>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</si>
  <si>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</si>
  <si>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</si>
  <si>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</si>
  <si>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</si>
  <si>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</si>
  <si>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</si>
  <si>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</si>
  <si>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</si>
  <si>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</si>
  <si>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</si>
  <si>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</si>
  <si>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</si>
  <si>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</si>
  <si>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</si>
  <si>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</si>
  <si>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</si>
  <si>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</si>
  <si>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</si>
  <si>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Subdirección Jurídica.             David Gómez</t>
  </si>
  <si>
    <t>Johana María Toro Torres</t>
  </si>
  <si>
    <t>Medir los beneficiarios del subsidio que realizan firma del contrato de este tipo de subsidio.</t>
  </si>
  <si>
    <t xml:space="preserve">
Medir los beneficiarios del subsidio que realizan firma del contrato de este tipo de subsidio.</t>
  </si>
  <si>
    <t>Subdirección Planeación            Andrés Ospina Diosa</t>
  </si>
  <si>
    <t xml:space="preserve">Hogares beneficiados con arrendamiento de vivienda </t>
  </si>
  <si>
    <t>-</t>
  </si>
  <si>
    <t>2025</t>
  </si>
  <si>
    <t>Logro 2024</t>
  </si>
  <si>
    <t>Primer Semestre 2025</t>
  </si>
  <si>
    <t>Segundo Semestre 2025</t>
  </si>
  <si>
    <t>Seguimiento a la Ejecución Física - 2025</t>
  </si>
  <si>
    <t>Consolidado Año - 2025</t>
  </si>
  <si>
    <t>Seguimiento 2025</t>
  </si>
  <si>
    <t>Meta 2025</t>
  </si>
  <si>
    <t xml:space="preserve">Inquilinatos acompañados socialmente </t>
  </si>
  <si>
    <t>Subdirección Planeación Sandra Correa</t>
  </si>
  <si>
    <t xml:space="preserve">Julián Humberto Henao Zapata </t>
  </si>
  <si>
    <t xml:space="preserve">Subdirector de Planeación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</si>
  <si>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</si>
  <si>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</si>
  <si>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</si>
  <si>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</si>
  <si>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</si>
  <si>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Observaciones a la meta</t>
  </si>
  <si>
    <t>El cumplimiento de la meta anual y cuatrienal se supedita a que las familias que previamente se les asigna el Subsidio Distrital de Vivienda, no renuncien a este y que los operadores realicen las obras en los tiempos
establecidos.</t>
  </si>
  <si>
    <r>
      <t xml:space="preserve">VERSIÓN: </t>
    </r>
    <r>
      <rPr>
        <sz val="12"/>
        <color theme="1"/>
        <rFont val="Arial"/>
        <family val="2"/>
      </rPr>
      <t>04</t>
    </r>
  </si>
  <si>
    <r>
      <t xml:space="preserve">FECHA: </t>
    </r>
    <r>
      <rPr>
        <sz val="12"/>
        <color theme="1"/>
        <rFont val="Arial"/>
        <family val="2"/>
      </rPr>
      <t>07/02/2022</t>
    </r>
  </si>
  <si>
    <t>MAYO</t>
  </si>
  <si>
    <r>
      <t xml:space="preserve">ENERO: </t>
    </r>
    <r>
      <rPr>
        <sz val="8"/>
        <rFont val="Arial"/>
        <family val="2"/>
      </rPr>
      <t xml:space="preserve">ESTE INDICADOR TIENE UNA MEDICIÓN SEMESTRAL; POR LO TANTO SU REPORTE SERÍA EN EL MES DE JUNIO.
</t>
    </r>
    <r>
      <rPr>
        <b/>
        <sz val="8"/>
        <rFont val="Arial"/>
        <family val="2"/>
      </rPr>
      <t>FEBRERO</t>
    </r>
    <r>
      <rPr>
        <sz val="8"/>
        <rFont val="Arial"/>
        <family val="2"/>
      </rPr>
      <t xml:space="preserve"> : ESTE INDICADOR TIENE UNA MEDICIÓN SEMESTRAL; POR LO TANTO SU REPORTE SERÍA EN EL MES DE JUNIO.
</t>
    </r>
    <r>
      <rPr>
        <b/>
        <sz val="8"/>
        <rFont val="Arial"/>
        <family val="2"/>
      </rPr>
      <t xml:space="preserve">MARZO : </t>
    </r>
    <r>
      <rPr>
        <sz val="8"/>
        <rFont val="Arial"/>
        <family val="2"/>
      </rPr>
      <t xml:space="preserve">ESTE INDICADOR TIENE UNA MEDICIÓN SEMESTRAL; POR LO TANTO SU REPORTE SERÍA EN EL MES DE JUNIO.
</t>
    </r>
    <r>
      <rPr>
        <b/>
        <sz val="8"/>
        <rFont val="Arial"/>
        <family val="2"/>
      </rPr>
      <t xml:space="preserve">ABRIL </t>
    </r>
    <r>
      <rPr>
        <sz val="8"/>
        <rFont val="Arial"/>
        <family val="2"/>
      </rPr>
      <t>: ESTE INDICADOR TIENE UNA MEDICIÓN SEMESTRAL; POR LO TANTO SU REPORTE SERÍA EN EL MES DE JUNIO.</t>
    </r>
    <r>
      <rPr>
        <b/>
        <sz val="8"/>
        <rFont val="Arial"/>
        <family val="2"/>
      </rPr>
      <t xml:space="preserve">
MAYO</t>
    </r>
    <r>
      <rPr>
        <sz val="8"/>
        <rFont val="Arial"/>
        <family val="2"/>
      </rPr>
      <t>:ESTE INDICADOR TIENE UNA MEDICIÓN SEMESTRAL; POR LO TANTO SU REPORTE SERÍA EN EL MES DE JUNIO.</t>
    </r>
  </si>
  <si>
    <r>
      <t xml:space="preserve">ENERO: 	</t>
    </r>
    <r>
      <rPr>
        <sz val="8"/>
        <rFont val="Arial"/>
        <family val="2"/>
      </rPr>
      <t xml:space="preserve">EN EL MES DE ENERO SE RECIBIERON RESOLUCIONES DE 27 CBML, 63 UNIDADES DE VIVIENDA DE LA CURADURÍA CUARTA Y DE LA CURADURÍA CERO NO SE RECIBIERON RESOLUCIONES.
</t>
    </r>
    <r>
      <rPr>
        <b/>
        <sz val="8"/>
        <rFont val="Arial"/>
        <family val="2"/>
      </rPr>
      <t>FEBRERO:</t>
    </r>
    <r>
      <rPr>
        <sz val="8"/>
        <rFont val="Arial"/>
        <family val="2"/>
      </rPr>
      <t xml:space="preserve"> EN EL MES DE FEBRERO SE RECIBIERON RESOLUCIONES DE 9 CBML, 19 UNIDADES DE VIVIENDA DE LA CURADURÍA CERO Y DE LA CURADURÍA CUARTA NO SE RECIBIERON RESOLUCIONES.</t>
    </r>
    <r>
      <rPr>
        <b/>
        <sz val="8"/>
        <rFont val="Arial"/>
        <family val="2"/>
      </rPr>
      <t xml:space="preserve">
MARZO: 	</t>
    </r>
    <r>
      <rPr>
        <sz val="8"/>
        <rFont val="Arial"/>
        <family val="2"/>
      </rPr>
      <t>EN EL MES DE MARZO NO SE OBTUVIERON RESOLUCIONES DE RECONOCIMIENTO EDIFICACIONES, SE RADICARON 20 CBML, 39 UNIDADES DE VIVIENDA EN LA CURADURÍA CUARTA Y EN LA CURADURÍA CERO 5 CBML, 11 UNIDADES DE VIVIENDA, PARA UN TOTAL DE RADICADOS DE 25 CBML, 50 UNIDADES DE VIVIENDA.</t>
    </r>
    <r>
      <rPr>
        <b/>
        <sz val="8"/>
        <rFont val="Arial"/>
        <family val="2"/>
      </rPr>
      <t xml:space="preserve">
ABRIL: 	</t>
    </r>
    <r>
      <rPr>
        <sz val="8"/>
        <rFont val="Arial"/>
        <family val="2"/>
      </rPr>
      <t>EN EL MES DE ABRIL NO SE OBTUVIERON RESOLUCIONES DE RECONOCIMIENTO DE EDIFICACIONES, SE RADICARON 30 CBML, 58 UNIDADES DE VIVIENDA EN LA CURADURÍA CUARTA Y EN LA CURADURÍA CERO 5 CBML, 9 UNIDADES DE VIVIENDA, PARA UN TOTAL DE RADICADOS DE 35 CBML, 67 UNIDADES DE VIVIENDA.</t>
    </r>
    <r>
      <rPr>
        <b/>
        <sz val="8"/>
        <rFont val="Arial"/>
        <family val="2"/>
      </rPr>
      <t xml:space="preserve">
MAYO:</t>
    </r>
    <r>
      <rPr>
        <sz val="8"/>
        <rFont val="Arial"/>
        <family val="2"/>
      </rPr>
      <t xml:space="preserve"> EN EL MES DE MAYO SE RECIBIERON RESOLUCIONES DE 21 CBML, 41 UNIDADES DE VIVIENDA DE LA CURADURÍA CUARTA. DE LA CURADURÍA CERO NO SE RECIBIERON RESOLUCIONES.</t>
    </r>
  </si>
  <si>
    <r>
      <t xml:space="preserve">ENERO: 	</t>
    </r>
    <r>
      <rPr>
        <sz val="8"/>
        <rFont val="Arial"/>
        <family val="2"/>
      </rPr>
      <t>LAS 3 RESOLUCIONES AUN NO SALEN REGISTRADAS, POR LO TANTO NO SE PUEDEN REPORTAR LAS 8 UNIDADES PREDIALES ESPERADAS PARA ESTE MES.</t>
    </r>
    <r>
      <rPr>
        <b/>
        <sz val="8"/>
        <rFont val="Arial"/>
        <family val="2"/>
      </rPr>
      <t xml:space="preserve">
FEBRERO:</t>
    </r>
    <r>
      <rPr>
        <sz val="8"/>
        <rFont val="Arial"/>
        <family val="2"/>
      </rPr>
      <t xml:space="preserve"> PARA ESTE MES DE FEBRERO REPORTAMOS UN TOTAL DE 31 UNIDADES PREDIALES CEDIDAS Y REGISTRADAS EFECTIVAMENTE A LOS BENEFICIARIOS DEL PROGRAMA DE TITULACIÓN DE BIENES FISCALES URBANOS CORRESPONDIENTES A 7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MARZO: 	</t>
    </r>
    <r>
      <rPr>
        <sz val="8"/>
        <rFont val="Arial"/>
        <family val="2"/>
      </rPr>
      <t>PARA ESTE MES DE MARZO REPORTAMOS UN TOTAL DE 28 UNIDADES PREDIALES CEDIDAS Y REGISTRADAS EFECTIVAMENTE A LOS BENEFICIARIOS DEL PROGRAMA DE TITULACIÓN DE BIENES FISCALES URBANOS CORRESPONDIENTES A 4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ABRIL: </t>
    </r>
    <r>
      <rPr>
        <sz val="8"/>
        <rFont val="Arial"/>
        <family val="2"/>
      </rPr>
      <t>PARA ESTE MES DE ABRIL NO SE REPORTAN UNIDADES PREDIALES CEDIDAS Y REGISTRADAS, DADO QUE AUN SE ENCUENTRAN EN NSCRIPCIÓN DE REGISTRO Y EN NUMERACIÓN Y FIRMAS DE LA SUBSECRETARIA DE SUMINISTROS Y SERVICIOS DEL DISTRITO DE MEDELLÍN.</t>
    </r>
    <r>
      <rPr>
        <b/>
        <sz val="8"/>
        <rFont val="Arial"/>
        <family val="2"/>
      </rPr>
      <t xml:space="preserve">
MAYO: 	</t>
    </r>
    <r>
      <rPr>
        <sz val="8"/>
        <rFont val="Arial"/>
        <family val="2"/>
      </rPr>
      <t>PARA ESTE MES DE MAYO REPORTAMOS UN TOTAL DE 51 UNIDADES PREDIALES CEDIDAS Y REGISTRADAS EFECTIVAMENTE A LOS BENEFICIARIOS DEL PROGRAMA DE TITULACIÓN DE BIENES FISCALES URBANOS CORRESPONDIENTES A 18 RESOLUCIONES DEBIDAMENTE REGISTRADAS, DICHA INFORMACIÓN SE ENCUENTRA CONSOLIDADA EN EL FORMATO DE GEORREFERENCIACIÓN QUE SE ADJUNTA EN ESTE REGISTRO Y LAS CONSTANCIAS DE INSCRIPCION DE REGISTRO EN LA CARPETA DEL TEAMS TITULACION RESOLUCIONES REGISTRADAS.</t>
    </r>
  </si>
  <si>
    <r>
      <t xml:space="preserve">ENERO: 	</t>
    </r>
    <r>
      <rPr>
        <sz val="8"/>
        <rFont val="Arial"/>
        <family val="2"/>
      </rPr>
      <t>PARA EL MES DE ENERO SE REALIZA GESTIONES PARA DEFINIR LOS PLANES DE TRABAJO DEL AÑO 2025 CON RESPECTO AL CUMPLIMIENTO DEL DECRETO MUNICIPAL 145 DE 2019 POR EL CUAL SE REGLAMENTA LA POLITICA PUBLICA DE INQUILINATOS DE LA CIUDAD DE MEDELLIN. ESTAS CONSISTIERON EN: REUNION INTERNAS CUYO OBJETIVO FUE EL ESTUDIO Y ANALISIS DEL PLAN TACTICO Y COMO LLEVAR A CABO EL CUMPLIMIENTO DE LA POLITICA . DESDE LA UNIDAD DE NIÑEZ REPORTAN 13 ACOMPAÑAMIENTOS SOCIALES A ENTORNO PROTECTORES EN INQUILINATOS DE LOS CUALES REALIZARON 7 MICROTALLERES DIRIGIDOS A ADMINISTRADORAS/ES Y 1 A FAMILIAS EN LOS CUALES PARTICIPARON UN TOTAL DE 13 PERSONAS ENTRE ADMINISTRADORES Y FAMILIAS EN LOS MICROTALLERES Y UN TOTAL DE 38 INTEGRANTES DE FAMILIAS HABITANTES DE INQUILINATOS EN ACTIVIDADES LUDICO PEDAGOGICAS.</t>
    </r>
    <r>
      <rPr>
        <b/>
        <sz val="8"/>
        <rFont val="Arial"/>
        <family val="2"/>
      </rPr>
      <t xml:space="preserve">
FEBRERO:</t>
    </r>
    <r>
      <rPr>
        <sz val="8"/>
        <rFont val="Arial"/>
        <family val="2"/>
      </rPr>
      <t xml:space="preserve"> PARA EL MES DE FEBRERO SE REALIZO DESDE LA SECRETARÍA DE EDUCACIÓN ACOMPAÑAMIENTO CON EL PROGRAMA “EN EL COLEGIO CONTAMOS CON VOS” "CAMPAÑA MATRICULA ECCV" EL CUAL IMPACTO UN TOTAL DE 40 INQUILINATOS UBICADOS EN LA COMUNA 10 EN LOS SECTOR DE LA CALLE 44 #43-96 HASTA LA CARRERA 43A #41ª, BENEFICIANDO UN TOTAL DE 21 PERSONAS DE COMUNIDADES EMBERAS, EXTRANJEROS (VENEZOLANOS) Y NACIONALES. A SU VEZ, LA UNIDAD DE NIÑEZ REPORTAN 14 ACOMPAÑAMIENTOS SOCIALES A ENTORNO PROTECTORES EN INQUILINATOS (RESALTADOS EN COLOR VIOLETA) DE LOS CUALES SE REALIZARON 6 MICROTALLERES DIRIGIDOS A ADMINISTRADORAS/ES (4) Y 2 A FAMILIAS; EN LOS CUALES PARTICIPARON UN TOTAL DE 8 PERSONAS; EN ACTIVIDADES LUDICO PEDAGOGICAS CON NIÑOS Y FAMILIAS SE IMPACTO UN TOTAL DE 56 PERSONAS EN INQUILINATOS DE LA COMUNA 10 LA CANDELARIA.</t>
    </r>
    <r>
      <rPr>
        <b/>
        <sz val="8"/>
        <rFont val="Arial"/>
        <family val="2"/>
      </rPr>
      <t xml:space="preserve">
MARZO: </t>
    </r>
    <r>
      <rPr>
        <sz val="8"/>
        <rFont val="Arial"/>
        <family val="2"/>
      </rPr>
      <t>PARA EL MES DE MARZO SE REALIZA LA PRIMERA MESA DE TRABAJO PARA LOS INQUILINATOS DE MEDELLÍN (18 DE MARZO DE 2025). SE REALIZO DESDE LA SECRETARÍA DE EDUCACIÓN ACOMPAÑAMIENTO CON EL PROGRAMA “EN EL COLEGIO CONTAMOS CON VOS” "CAMPAÑA MATRICULA ECCV" EL CUAL IMPACTO UN TOTAL DE 8 INQUILINATOS UBICADOS EN LA COMUNA 10 BARRIOS BOSTON Y LOS ÁNGELES, EN LOS SECTOR DE LA CARRERA 31 # 59A HASTA LA CALLE 53 CON LA CARRERA 37. POR OTRO LADO, LA UNIDAD DE NIÑEZ REPORTA 4 ACOMPAÑAMIENTOS SOCIALES A ENTORNO PROTECTORES EN INQUILINATOS (RESALTADOS EN COLOR VIOLETA) DE LOS CUALES SE REALIZARON 1 MICROTALLER Y 1 ENCUENTRO DIRIGIDO A ADMINISTRADORAS/ES, EN LOS CUALES PARTICIPARON UN TOTAL DE 7 PERSONAS; EN ACTIVIDADES LUDICO PEDAGÓGICAS Y SALIDAS PEDAGÓGICAS CON NIÑOS Y FAMILIAS SE IMPACTO UN TOTAL DE 21 FAMILIAS DE INQUILINATOS DE LA COMUNA 10 LA CANDELARIA.</t>
    </r>
    <r>
      <rPr>
        <b/>
        <sz val="8"/>
        <rFont val="Arial"/>
        <family val="2"/>
      </rPr>
      <t xml:space="preserve">
ABRIL: 	</t>
    </r>
    <r>
      <rPr>
        <sz val="8"/>
        <rFont val="Arial"/>
        <family val="2"/>
      </rPr>
      <t>PARA EL MES DE ABRIL SE REALIZA LA COMISIÓN DE GARANTÍA DE DERECHOS DE HABITANTES DE INQUILINATOS, PARA ESTA ASISTIERON 12 REPRESENTANTES DE LAS SECRETARIAS QUE HACEN PARTE DE LA COMISIÓN. SE REALIZO DESDE LA SECRETARÍA DE INCLUCIÓN SOCIAL UNIDAD DE FAMILIA MEDELLÍN REPORTA 60 ACOMPAÑAMIENTOS PARA LA VINCULACIÓN AL PROYECTO FFES DE LOS CUALES SE REALIZARON MICRO TALLER DIRIGIDO A LOS ADMINISTRADORES DEL INQUILINATO EN EL QUE SE HACE LA PRESENTACIÓN DEL ABORDAJE DE CAPTACIÓN DE HOGARES, PARA LA VINCULACIÓN AL PROYECTO FFES (FAMILIAS ENTORNOS SEGUROS) Y PARA SEGUIR ACOMPAÑANDO LOS INQUILINATO CON LAS DIFERENTES ACTIVIDADES DE LA COMUNA 10 LA CANDELARIA.</t>
    </r>
    <r>
      <rPr>
        <b/>
        <sz val="8"/>
        <rFont val="Arial"/>
        <family val="2"/>
      </rPr>
      <t xml:space="preserve">
MAYO: </t>
    </r>
    <r>
      <rPr>
        <sz val="8"/>
        <rFont val="Arial"/>
        <family val="2"/>
      </rPr>
      <t>SE REALIZO DESDE LA SECRETARÍA DE INCLUCIÓN SOCIAL, UNIDAD FAMILIA MEDELLÍN 14 ACOMPAÑAMIENTOS SOCIALES PARA LA VINCULACIÓN AL PROYECTO FFES, DE LOS CUALES SE REALIZARON MICRO TALLER DIRIGIDOS A LOS ADMINISTRADORES Y FAMILIAS DE LOS INQUILINATOS EN EL QUE SE HACE LA PRESENTACIÓN DEL ABORDAJE DE CAPTACIÓN DE HOGARES, PARA LA VINCULACIÓN AL PROYECTO FAMILIAS ENTORNOS SEGUROS Y PARA SEGUIR ACOMPAÑANDO LOS INQUILINATOS CON LAS DIFERENTES ACTIVIDADES; EN LA COMUNA 10, LA CANDELARIA. PARA EL MES DE MAYO SE REALIZA POR PARTE DE LA COMISIÓN DE GARANTÍA DE DERECHOS A LA POBLACIÓN HABITANTES DE INQUILINATOS, UNA MICRO-FERIA DE SERVICIOS PARA ACERCAR LA OFERTA DE LAS ENTIDADES DEL DISTRITO, ASISTIERON 7 ENTIDADES LAS CUALES HACEN PARTE DE LA COMISIÓN.</t>
    </r>
  </si>
  <si>
    <r>
      <t xml:space="preserve">ENERO: </t>
    </r>
    <r>
      <rPr>
        <sz val="8"/>
        <rFont val="Arial"/>
        <family val="2"/>
      </rPr>
      <t xml:space="preserve">	DURANTE ENERO DE 2025, SE ASIGNARON UN TOTAL DE 81 MEJORAMIENTOS DE VIVIENDA, DISTRIBUIDOS DE LA SIGUIENTE MANERA: 60 ASIGNACIONES CORRESPONDEN A LA ADICIÓN INVITACIÓN 001 DE 2024 Y 21 A LA ADICIÓN CI 418. ADEMÁS, SE REALIZARON 78 REEMPLAZOS DE RENUNCIAS, DESGLOSADOS ASÍ: 48 RENUNCIAS DE LA INVITACIÓN 001 DE 2024, 18 DE LA INVITACIÓN 004 DE 2024 Y 12 DE LA INVITACIÓN 003 DE 2024. ESTO DA UN TOTAL GENERAL DE 159 ASIGNACIONES. ES IMPORTANTE DESTACAR QUE ESTAS ÚLTIMAS 78 RENUNCIAS NO SE CONTABILIZAN EN EL INDICADOR, YA QUE SE INCURRE EN EL ERROR DE CONTARLAS DOS VECES. NOTA ADICIONAL: EN EL ARCHIVO EXCEL LOS DATOS EN COLOR AMARILLO SON LAS 81 DE ASIGNACIÓN Y LOS OTROS SON REEMPLAZOS DE LAS RENUNCIAS.</t>
    </r>
    <r>
      <rPr>
        <b/>
        <sz val="8"/>
        <rFont val="Arial"/>
        <family val="2"/>
      </rPr>
      <t xml:space="preserve">
FBRERO: </t>
    </r>
    <r>
      <rPr>
        <sz val="8"/>
        <rFont val="Arial"/>
        <family val="2"/>
      </rPr>
      <t>DURANTE EL MES DE FEBRERO DE 2025 SE ASIGNARON UN TOTAL DE 72 MEJORAMIENTOS DE VIVIENDA QUE CORRESPONDEN AL CA 418 ARGOS. (EN CABEZA DEL JEFE DE HOGAR)</t>
    </r>
    <r>
      <rPr>
        <b/>
        <sz val="8"/>
        <rFont val="Arial"/>
        <family val="2"/>
      </rPr>
      <t xml:space="preserve">
MARZO: 	</t>
    </r>
    <r>
      <rPr>
        <sz val="8"/>
        <rFont val="Arial"/>
        <family val="2"/>
      </rPr>
      <t>DURANTE EL MES DE MARZO DE 2025 SE ASIGNARON UN TOTAL DE 276 MEJORAMIENTOS DE VIVIENDA DISTRIBUIDOS DE LA SIGUIENTE MANERA: 224 QUE CORRESPONDEN A PP ASÍ: 138 ASIGNACIONES DE LA INVITACIÓN 004 DE 2024; 86 ASIGNACIONES DE LA INVITACIÓN 002 DE 2024. Y, 52 QUE CORRESPONDEN A POAI ASÍ: 36 ASIGNACIONES DEL CA 418 DE 2024 Y 16 ASIGNACIONES RURALES DEL ME 196 DE 2023.</t>
    </r>
    <r>
      <rPr>
        <b/>
        <sz val="8"/>
        <rFont val="Arial"/>
        <family val="2"/>
      </rPr>
      <t xml:space="preserve">
ABRIL: </t>
    </r>
    <r>
      <rPr>
        <sz val="8"/>
        <rFont val="Arial"/>
        <family val="2"/>
      </rPr>
      <t>DURANTE EL MES DE ABRIL DE 2025 SE ASIGNARON UN TOTAL DE 16 MEJORAMIENTOS DE VIVIENDA QUE CORRESPONDEN A POAI - CA 418 DE 2024.</t>
    </r>
    <r>
      <rPr>
        <b/>
        <sz val="8"/>
        <rFont val="Arial"/>
        <family val="2"/>
      </rPr>
      <t xml:space="preserve">
MAYO</t>
    </r>
    <r>
      <rPr>
        <sz val="8"/>
        <rFont val="Arial"/>
        <family val="2"/>
      </rPr>
      <t>: 	DURANTE EL MES DE MAYO DE 2025 SE ASIGNARON UN TOTAL DE 425 MEJORAMIENTOS DE VIVIENDA (EN CABEZA DEL JEFE DE HOGAR) DISTRIBUIDOS DE LA SIGUIENTE MANERA: 198 ASIGNACIONES CORRESPONDIENTES A LA INVITACION 005 DE 2024 CON EL OPERADOR COSEICO; 115 ASIGNACIONES CORRESPONDIENTES A LA INVITACION 005 DE 2024 CON EL OPERADOR FORJANDO FUTUROS; 36 ASIGNACIONES CORRESPONDIENTES A LA INVITACION 005 DE 2024 CON EL OPERADOR SOCYA; Y, 76 ASIGNACIONES CORRESPONDIENTES AL CA 418 ARGOS.</t>
    </r>
  </si>
  <si>
    <r>
      <t xml:space="preserve">ENERO: </t>
    </r>
    <r>
      <rPr>
        <sz val="8"/>
        <rFont val="Arial"/>
        <family val="2"/>
      </rPr>
      <t>PARA EL MES DE ENERO SE REALIZARON 7 NOTIFICACIONES DE INGRESO PARA EL SUBSIDIO DISTRITAL DE ARRENDAMIENTO TEMPORAL - SDAT A HOGARES QUE CUMPLEN CON LOS REQUISITOS, Y NO SE LOGRARON VALIDAR CONTRATOS NUEVOS. PARA EL MES DE ENEROSE PRESENTAN UN TOTAL DE 2279 HOGARES ACTIVOS BENEFICIARIOS DEL SDAT. ES IMPORTANTE RESALTAR QUE LOS HOGARES NOTIFICADOS CUENTAN CON DOS MESES PARA PRESENTAR LA DOCUMENTACION CORRESPONDIENTE PARA EL INGRESO COMO BENEFICIARIOS DEL SDAT</t>
    </r>
    <r>
      <rPr>
        <b/>
        <sz val="8"/>
        <rFont val="Arial"/>
        <family val="2"/>
      </rPr>
      <t xml:space="preserve">.
FEBRERO:	</t>
    </r>
    <r>
      <rPr>
        <sz val="8"/>
        <rFont val="Arial"/>
        <family val="2"/>
      </rPr>
      <t xml:space="preserve">PARA EL MES DE FEBRERO SE REALIZARON 23 NOTIFICACIONES DE INGRESO PARA EL SUBSIDIO DISTRITAL DE ARRENDAMIENTO TEMPORAL - SDAT A HOGARES QUE CUMPLEN CON LOS REQUISITOS, Y SE LOGRARON VALIDAR 5 CONTRATOS NUEVOS. PARA EL MES DE FEBRERO SE PRESENTAN UN TOTAL DE 2265 HOGARES ACTIVOS BENEFICIARIOS DEL SDAT. ES IMPORTANTE RESALTAR QUE LOS HOGARES NOTIFICADOS CUENTAN CON DOS MESES PARA PRESENTAR LA DOCUMENTACION CORRESPONDIENTE PARA EL INGRESO COMO BENEFICIARIOS DEL SDAT.
</t>
    </r>
    <r>
      <rPr>
        <b/>
        <sz val="8"/>
        <rFont val="Arial"/>
        <family val="2"/>
      </rPr>
      <t xml:space="preserve">MARZO: </t>
    </r>
    <r>
      <rPr>
        <sz val="8"/>
        <rFont val="Arial"/>
        <family val="2"/>
      </rPr>
      <t xml:space="preserve">	PARA EL MES DE MARZO SE REALIZARON 57 NOTIFICACIONES DE INGRESO PARA EL SUBSIDIO DISTRITAL DE ARRENDAMIENTO TEMPORAL - SDAT A HOGARES QUE CUMPLEN CON LOS REQUISITOS, Y SE LOGRARON VALIDAR 11 CONTRATOS NUEVOS. PARA EL MES DE MARZO SE PRESENTAN UN TOTAL DE 2258 HOGARES ACTIVOS BENEFICIARIOS DEL SDAT. ES IMPORTANTE RESALTAR QUE LOS HOGARES NOTIFICADOS CUENTAN CON DOS MESES PARA PRESENTAR LA DOCUMENTACION CORRESPONDIENTE PARA EL INGRESO COMO BENEFICIARIOS DEL SDAT</t>
    </r>
    <r>
      <rPr>
        <b/>
        <sz val="8"/>
        <rFont val="Arial"/>
        <family val="2"/>
      </rPr>
      <t xml:space="preserve">
ABRIL: 	</t>
    </r>
    <r>
      <rPr>
        <sz val="8"/>
        <rFont val="Arial"/>
        <family val="2"/>
      </rPr>
      <t>PARA EL MES DE ABRIL SE REALIZARON 47 NOTIFICACIONES DE INGRESO PARA EL SUBSIDIO DISTRITAL DE ARRENDAMIENTO TEMPORAL - SDAT A HOGARES QUE CUMPLEN CON LOS REQUISITOS, Y SE LOGRO VALIDAR UN CONTRATO NUEVO. PARA EL MES DE ABRIL SE PRESENTAN UN TOTAL DE 2236 HOGARES ACTIVOS BENEFICIARIOS DEL SDAT. ES IMPORTANTE RESALTAR QUE LOS HOGARES NOTIFICADOS CUENTAN CON DOS MESES PARA PRESENTAR LA DOCUMENTACION CORRESPONDIENTE PARA EL INGRESO COMO BENEFICIARIOS DEL SDAT.</t>
    </r>
    <r>
      <rPr>
        <b/>
        <sz val="8"/>
        <rFont val="Arial"/>
        <family val="2"/>
      </rPr>
      <t xml:space="preserve">
MAYO: 	</t>
    </r>
    <r>
      <rPr>
        <sz val="8"/>
        <rFont val="Arial"/>
        <family val="2"/>
      </rPr>
      <t>PARA EL MES DE MAYO SE REALIZARON 12 NOTIFICACIONES DE INGRESO PARA EL SUBSIDIO DISTRITAL DE ARRENDAMIENTO TEMPORAL - SDAT A HOGARES QUE CUMPLEN CON LOS REQUISITOS, Y SE LOGRO VALIDAR UN CONTRATO NUEVO. PARA EL MES DE MAYO SE PRESENTAN UN TOTAL DE 2235 HOGARES ACTIVOS BENEFICIARIOS DEL SDAT. ES IMPORTANTE RESALTAR QUE LOS HOGARES NOTIFICADOS CUENTAN CON DOS MESES PARA PRESENTAR LA DOCUMENTACION CORRESPONDIENTE PARA EL INGRESO COMO BENEFICIARIOS DEL SDAT.</t>
    </r>
  </si>
  <si>
    <r>
      <t xml:space="preserve">	ENERO: </t>
    </r>
    <r>
      <rPr>
        <sz val="8"/>
        <rFont val="Arial"/>
        <family val="2"/>
      </rPr>
      <t xml:space="preserve">SE ASIGNARON TRES SDV PARA LOS PROYECTOS HABITACIONALES (2 POBLACION DEMANDA LIBRE LA COLINITA) (1 ARRENDAMIENTO TEMPORAL LA MONTAÑA BLOQUE 8).
</t>
    </r>
    <r>
      <rPr>
        <b/>
        <sz val="8"/>
        <rFont val="Arial"/>
        <family val="2"/>
      </rPr>
      <t xml:space="preserve">FEBRERO: </t>
    </r>
    <r>
      <rPr>
        <sz val="8"/>
        <rFont val="Arial"/>
        <family val="2"/>
      </rPr>
      <t xml:space="preserve">	SE REALIZARON 4 ASIGNACIONES DE SUBSIDIO DISTRITAL DE VIVIENDA, A BENEFICIARIOS POBLACION REASENTAMIENTO POR OBRA PUBLICA (01) Y ARRENDAMIENTO TEMPORAL (03)</t>
    </r>
    <r>
      <rPr>
        <b/>
        <sz val="8"/>
        <rFont val="Arial"/>
        <family val="2"/>
      </rPr>
      <t xml:space="preserve">.
MARZO: </t>
    </r>
    <r>
      <rPr>
        <sz val="8"/>
        <rFont val="Arial"/>
        <family val="2"/>
      </rPr>
      <t xml:space="preserve">	EN EL MES DE MARZO SE ASIGNARON LA TOTALIDAD DE 26 SUBSIDIOS DISTRITALES DE VIVIENDA, 25 EN EL MARCO DE LA ESTRATEGIA COMPRA TU CASA Y 01 PARA LA POBLACION DE ARRENDAMIENTO TEMPORAL</t>
    </r>
    <r>
      <rPr>
        <b/>
        <sz val="8"/>
        <rFont val="Arial"/>
        <family val="2"/>
      </rPr>
      <t xml:space="preserve">.
ABRIL: </t>
    </r>
    <r>
      <rPr>
        <sz val="8"/>
        <rFont val="Arial"/>
        <family val="2"/>
      </rPr>
      <t xml:space="preserve">EN EL MES DE ABRIL DEL PRESENTE AÑO SE ASIGNARON 14 SUBSIDIOS DISTRITALES DE VIVIENDA; 2 EN EL MARCO DE LA ESTRATEGIA COMPRA TU CASA, POBLACION DEMANDA LIBRE VIVIENDA; Y 12 POBLACION ARRENDAMIENTO TEMPORAL VIVIENDA USADA.
</t>
    </r>
    <r>
      <rPr>
        <b/>
        <sz val="8"/>
        <rFont val="Arial"/>
        <family val="2"/>
      </rPr>
      <t>MAYO:</t>
    </r>
    <r>
      <rPr>
        <sz val="8"/>
        <rFont val="Arial"/>
        <family val="2"/>
      </rPr>
      <t xml:space="preserve"> EN EL MES DE MAYO DEL PRESENTE AÑO SE ASIGNARON 16 SUBSIDIOS DISTRITALES DE VIVIENDA; 14 EN EL MARCO DE LA ESTRATEGIA COMPRA TU CASA, 01 POBLACION ARRENDAMIENTO TEMPORAL VIVIENDA USADA Y 01 POBLACION DEMANDA LIBRE LA COLINITA.</t>
    </r>
  </si>
  <si>
    <r>
      <t xml:space="preserve">ENERO: 	</t>
    </r>
    <r>
      <rPr>
        <sz val="8"/>
        <color theme="1"/>
        <rFont val="Arial"/>
        <family val="2"/>
      </rPr>
      <t>DURANTE EL MES DE ENERO SE REALIZARON 506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FEBRERO: 	</t>
    </r>
    <r>
      <rPr>
        <sz val="8"/>
        <color theme="1"/>
        <rFont val="Arial"/>
        <family val="2"/>
      </rPr>
      <t>DURANTE EL MES DE FEBRERO SE REALIZARON 773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MARZO: 	</t>
    </r>
    <r>
      <rPr>
        <sz val="8"/>
        <color theme="1"/>
        <rFont val="Arial"/>
        <family val="2"/>
      </rPr>
      <t>DURANTE EL MES DE MARZO SE REALIZARON 1059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ABRIL: 	</t>
    </r>
    <r>
      <rPr>
        <sz val="8"/>
        <color theme="1"/>
        <rFont val="Arial"/>
        <family val="2"/>
      </rPr>
      <t>DURANTE EL MES DE ABRIL SE REALIZARON 348 ACTIVIDADES DE ACOMPAÑAMIENTO SOCIAL CON LOS HOGARES BENEFICIARIOS DEL ISVIMED, ESPECÍFICAMENTE, DEL PROYECTO ARRENDAMIENTO TEMPORAL, OBRA PUBLICA, VIVIENDA NUEVA,COPROPIEDADES Y EL PROYECTO DE INTERVENCION SOCIAL. SE DESTACAN LAS ACTIVIDADES PEDAGOGICAS,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 ES LA SIGUIENTE: HTTPS://ISVIMEDGOVCO.SHAREPOINT.COM/:X:/S/8POBLACIONAL/ER0VNBMFMIBCH6ZTNZD7VC0BGNEGUV9BLYV4W83DPYLSMQ?E=HWFBXB.</t>
    </r>
    <r>
      <rPr>
        <b/>
        <sz val="8"/>
        <color theme="1"/>
        <rFont val="Arial"/>
        <family val="2"/>
      </rPr>
      <t xml:space="preserve">
MAYO: </t>
    </r>
    <r>
      <rPr>
        <sz val="8"/>
        <color theme="1"/>
        <rFont val="Arial"/>
        <family val="2"/>
      </rPr>
      <t>DURANTE EL MES DE MAYO SE REALIZARON 770 ASISTENCIAS TECNICAS EN EL ACOMPAÑAMIENTO SOCIAL DESDE EL PROCESO DE GESTION SOCIAL CON LOS HOGARES BENEFICIARIOS DEL ISVIMED, ESPECÍFICAMENTE, DEL SDV DE ARRENDAMIENTO TEMPORAL, OBRA PUBLICA, VIVIENDA NUEVA, COPROPIEDADES Y EL MODELO DE INTERVENCION SOCIAL. SE DESTACAN LAS ACTIVIDADES PEDAGOGICAS COMO LOS TALLERES DE VPF CON LA POBLACION DE COLINAS DE OCCIDENTE PERTENECIENTE A ARRENDAMIENTO TEMPORAL, LAS VISITAS DE ACOMPAÑAMIENTO FAMILIAR Y VERIFICACIÓN DE HABITABILIDAD EN EL PROYECTO VENTTO Y EL DESARROLLO DE ESTRATEGIAS DE FORTALECIMIENTO Y ARTICULACIÓN INTERINSTITUCIONAL. EL ARCHIVO ADJUNTO DETALLA LAS ACTIVIDADES REALIZADAS Y LA RUTA DONDE REPOSAN LAS EVIDENCIAS ES LA SIGUIENTE: MAYO25 TOTAL POBLACIONAL ACTIVIDADES_EXTERNAS.XLSX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</si>
</sst>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6"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b/>
      <sz val="8"/>
      <name val="Arial"/>
      <family val="2"/>
    </font>
    <font>
      <sz val="8"/>
      <name val="Arial"/>
      <family val="2"/>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
      <b/>
      <sz val="12"/>
      <color rgb="FF272727"/>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39">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5" fillId="3" borderId="0" xfId="0" applyNumberFormat="1" applyFont="1" applyFill="1" applyAlignment="1">
      <alignment horizontal="left" vertical="center" wrapText="1"/>
    </xf>
    <xf numFmtId="0" fontId="48" fillId="3" borderId="27" xfId="0" applyFont="1" applyFill="1" applyBorder="1" applyAlignment="1">
      <alignment horizontal="left" vertical="center"/>
    </xf>
    <xf numFmtId="0" fontId="45" fillId="0" borderId="0" xfId="0" applyFont="1"/>
    <xf numFmtId="0" fontId="45" fillId="3" borderId="0" xfId="0" applyFont="1" applyFill="1"/>
    <xf numFmtId="0" fontId="48" fillId="3" borderId="1" xfId="0" applyFont="1" applyFill="1" applyBorder="1" applyAlignment="1">
      <alignment horizontal="left" vertical="center"/>
    </xf>
    <xf numFmtId="9" fontId="45" fillId="3" borderId="0" xfId="0" applyNumberFormat="1" applyFont="1" applyFill="1" applyAlignment="1">
      <alignment horizontal="center" vertical="center"/>
    </xf>
    <xf numFmtId="169" fontId="45" fillId="3" borderId="0" xfId="0" applyNumberFormat="1" applyFont="1" applyFill="1"/>
    <xf numFmtId="169" fontId="45" fillId="3" borderId="0" xfId="0" applyNumberFormat="1" applyFont="1" applyFill="1" applyAlignment="1">
      <alignment horizontal="center" vertical="center"/>
    </xf>
    <xf numFmtId="0" fontId="45" fillId="3" borderId="0" xfId="0" applyFont="1" applyFill="1" applyAlignment="1">
      <alignment horizontal="center" vertical="center"/>
    </xf>
    <xf numFmtId="49" fontId="48" fillId="3" borderId="0" xfId="0" applyNumberFormat="1" applyFont="1" applyFill="1" applyAlignment="1">
      <alignment horizontal="center" vertical="center" wrapText="1"/>
    </xf>
    <xf numFmtId="49" fontId="45" fillId="3" borderId="0" xfId="0" applyNumberFormat="1" applyFont="1" applyFill="1" applyAlignment="1">
      <alignment vertical="center" wrapText="1"/>
    </xf>
    <xf numFmtId="49" fontId="48" fillId="3" borderId="0" xfId="0" applyNumberFormat="1" applyFont="1" applyFill="1" applyAlignment="1">
      <alignment horizontal="right" vertical="center" wrapText="1"/>
    </xf>
    <xf numFmtId="49" fontId="45" fillId="3" borderId="0" xfId="0" applyNumberFormat="1" applyFont="1" applyFill="1" applyAlignment="1">
      <alignment vertical="center"/>
    </xf>
    <xf numFmtId="49" fontId="48" fillId="3" borderId="0" xfId="0" applyNumberFormat="1" applyFont="1" applyFill="1" applyAlignment="1">
      <alignment vertical="center"/>
    </xf>
    <xf numFmtId="9" fontId="48" fillId="3" borderId="0" xfId="0" applyNumberFormat="1" applyFont="1" applyFill="1" applyAlignment="1">
      <alignment horizontal="center" vertical="center"/>
    </xf>
    <xf numFmtId="169" fontId="48" fillId="3" borderId="0" xfId="0" applyNumberFormat="1" applyFont="1" applyFill="1" applyAlignment="1">
      <alignment vertical="center"/>
    </xf>
    <xf numFmtId="169" fontId="48" fillId="3" borderId="0" xfId="0" applyNumberFormat="1" applyFont="1" applyFill="1" applyAlignment="1">
      <alignment horizontal="center" vertical="center"/>
    </xf>
    <xf numFmtId="49" fontId="48" fillId="3" borderId="0" xfId="0" applyNumberFormat="1" applyFont="1" applyFill="1" applyAlignment="1">
      <alignment horizontal="left"/>
    </xf>
    <xf numFmtId="49" fontId="48" fillId="48" borderId="23" xfId="0" applyNumberFormat="1" applyFont="1" applyFill="1" applyBorder="1" applyAlignment="1">
      <alignment horizontal="center" vertical="center"/>
    </xf>
    <xf numFmtId="0" fontId="45" fillId="0" borderId="0" xfId="0" applyFont="1" applyAlignment="1">
      <alignment horizontal="center" vertical="center"/>
    </xf>
    <xf numFmtId="49" fontId="48" fillId="48" borderId="26" xfId="0" applyNumberFormat="1" applyFont="1" applyFill="1" applyBorder="1" applyAlignment="1">
      <alignment horizontal="center" vertical="center"/>
    </xf>
    <xf numFmtId="0" fontId="48" fillId="48" borderId="1" xfId="0" applyFont="1" applyFill="1" applyBorder="1" applyAlignment="1">
      <alignment horizontal="center" vertical="center" wrapText="1"/>
    </xf>
    <xf numFmtId="17" fontId="50" fillId="2" borderId="1" xfId="0" applyNumberFormat="1" applyFont="1" applyFill="1" applyBorder="1" applyAlignment="1">
      <alignment horizontal="center" vertical="center" wrapText="1"/>
    </xf>
    <xf numFmtId="0" fontId="50" fillId="2" borderId="1" xfId="0" applyFont="1" applyFill="1" applyBorder="1" applyAlignment="1">
      <alignment horizontal="center" vertical="center" wrapText="1"/>
    </xf>
    <xf numFmtId="0" fontId="49" fillId="2" borderId="1" xfId="0" applyFont="1" applyFill="1" applyBorder="1" applyAlignment="1">
      <alignment horizontal="center" vertical="center" wrapText="1"/>
    </xf>
    <xf numFmtId="169" fontId="50" fillId="45" borderId="1" xfId="0" applyNumberFormat="1" applyFont="1" applyFill="1" applyBorder="1" applyAlignment="1">
      <alignment horizontal="center" vertical="center" wrapText="1"/>
    </xf>
    <xf numFmtId="0" fontId="50" fillId="45" borderId="1" xfId="0" applyFont="1" applyFill="1" applyBorder="1" applyAlignment="1">
      <alignment horizontal="center" vertical="center" wrapText="1"/>
    </xf>
    <xf numFmtId="0" fontId="50" fillId="44" borderId="1" xfId="0" applyFont="1" applyFill="1" applyBorder="1" applyAlignment="1">
      <alignment horizontal="center" vertical="center" wrapText="1"/>
    </xf>
    <xf numFmtId="0" fontId="50" fillId="44" borderId="27" xfId="0" applyFont="1" applyFill="1" applyBorder="1" applyAlignment="1">
      <alignment horizontal="center" vertical="center" wrapText="1"/>
    </xf>
    <xf numFmtId="9" fontId="45" fillId="0" borderId="1" xfId="1" applyFont="1" applyFill="1" applyBorder="1" applyAlignment="1" applyProtection="1">
      <alignment horizontal="left" vertical="center" wrapText="1"/>
    </xf>
    <xf numFmtId="1" fontId="47" fillId="0" borderId="1" xfId="0" applyNumberFormat="1" applyFont="1" applyBorder="1" applyAlignment="1">
      <alignment horizontal="center" vertical="center"/>
    </xf>
    <xf numFmtId="9" fontId="45" fillId="0" borderId="1" xfId="1" applyFont="1" applyFill="1" applyBorder="1" applyAlignment="1" applyProtection="1">
      <alignment horizontal="center" vertical="center"/>
    </xf>
    <xf numFmtId="43" fontId="45" fillId="0" borderId="1" xfId="2797" applyFont="1" applyFill="1" applyBorder="1" applyAlignment="1" applyProtection="1">
      <alignment horizontal="center" vertical="center"/>
    </xf>
    <xf numFmtId="43" fontId="48" fillId="0" borderId="1" xfId="2797" applyFont="1" applyFill="1" applyBorder="1" applyAlignment="1" applyProtection="1">
      <alignment horizontal="center" vertical="center"/>
    </xf>
    <xf numFmtId="183" fontId="48" fillId="0" borderId="1" xfId="2797" applyNumberFormat="1" applyFont="1" applyFill="1" applyBorder="1" applyAlignment="1" applyProtection="1">
      <alignment horizontal="center" vertical="center"/>
    </xf>
    <xf numFmtId="43" fontId="51" fillId="0" borderId="1" xfId="2797" applyFont="1" applyFill="1" applyBorder="1" applyAlignment="1">
      <alignment horizontal="center" vertical="center" wrapText="1"/>
    </xf>
    <xf numFmtId="10" fontId="51" fillId="0" borderId="1" xfId="1" applyNumberFormat="1" applyFont="1" applyFill="1" applyBorder="1" applyAlignment="1">
      <alignment horizontal="center" vertical="center" wrapText="1"/>
    </xf>
    <xf numFmtId="3" fontId="47" fillId="0" borderId="1" xfId="1" applyNumberFormat="1" applyFont="1" applyFill="1" applyBorder="1" applyAlignment="1" applyProtection="1">
      <alignment horizontal="center" vertical="center"/>
    </xf>
    <xf numFmtId="183" fontId="45" fillId="0" borderId="1" xfId="2797" applyNumberFormat="1" applyFont="1" applyFill="1" applyBorder="1" applyAlignment="1" applyProtection="1">
      <alignment horizontal="center" vertical="center"/>
    </xf>
    <xf numFmtId="183" fontId="51" fillId="0" borderId="1" xfId="2797" applyNumberFormat="1" applyFont="1" applyFill="1" applyBorder="1" applyAlignment="1">
      <alignment horizontal="center" vertical="center" wrapText="1"/>
    </xf>
    <xf numFmtId="182" fontId="51" fillId="0" borderId="1" xfId="1" applyNumberFormat="1" applyFont="1" applyFill="1" applyBorder="1" applyAlignment="1">
      <alignment horizontal="center" vertical="center" wrapText="1"/>
    </xf>
    <xf numFmtId="183" fontId="47" fillId="0" borderId="1" xfId="2797" applyNumberFormat="1" applyFont="1" applyFill="1" applyBorder="1" applyAlignment="1">
      <alignment horizontal="center" vertical="center" wrapText="1"/>
    </xf>
    <xf numFmtId="10" fontId="45" fillId="5" borderId="1" xfId="1" applyNumberFormat="1" applyFont="1" applyFill="1" applyBorder="1" applyAlignment="1" applyProtection="1">
      <alignment horizontal="center" vertical="center"/>
    </xf>
    <xf numFmtId="0" fontId="45" fillId="0" borderId="1" xfId="0" applyFont="1" applyBorder="1" applyAlignment="1">
      <alignment horizontal="center" vertical="center" wrapText="1"/>
    </xf>
    <xf numFmtId="1" fontId="45" fillId="0" borderId="1" xfId="0" applyNumberFormat="1" applyFont="1" applyBorder="1" applyAlignment="1">
      <alignment horizontal="center" vertical="center"/>
    </xf>
    <xf numFmtId="10" fontId="51" fillId="5" borderId="1" xfId="1" applyNumberFormat="1" applyFont="1" applyFill="1" applyBorder="1" applyAlignment="1">
      <alignment horizontal="center" vertical="center" wrapText="1"/>
    </xf>
    <xf numFmtId="9" fontId="51" fillId="0" borderId="1" xfId="1" applyFont="1" applyFill="1" applyBorder="1" applyAlignment="1">
      <alignment horizontal="center" vertical="center" wrapText="1"/>
    </xf>
    <xf numFmtId="3" fontId="45" fillId="0" borderId="1" xfId="0" applyNumberFormat="1" applyFont="1" applyBorder="1" applyAlignment="1">
      <alignment horizontal="center" vertical="center"/>
    </xf>
    <xf numFmtId="10" fontId="51" fillId="47" borderId="1" xfId="1" applyNumberFormat="1" applyFont="1" applyFill="1" applyBorder="1" applyAlignment="1">
      <alignment horizontal="center" vertical="center" wrapText="1"/>
    </xf>
    <xf numFmtId="0" fontId="45" fillId="0" borderId="1" xfId="0" applyFont="1" applyBorder="1" applyAlignment="1">
      <alignment horizontal="center" vertical="center"/>
    </xf>
    <xf numFmtId="0" fontId="47" fillId="0" borderId="1" xfId="0" applyFont="1" applyBorder="1" applyAlignment="1">
      <alignment horizontal="center" vertical="center" wrapText="1"/>
    </xf>
    <xf numFmtId="9" fontId="45" fillId="0" borderId="1" xfId="1" applyFont="1" applyFill="1" applyBorder="1" applyAlignment="1" applyProtection="1">
      <alignment horizontal="left" vertical="top" wrapText="1"/>
    </xf>
    <xf numFmtId="3" fontId="45" fillId="0" borderId="1" xfId="1" applyNumberFormat="1" applyFont="1" applyFill="1" applyBorder="1" applyAlignment="1" applyProtection="1">
      <alignment horizontal="center" vertical="center"/>
    </xf>
    <xf numFmtId="10" fontId="51" fillId="49" borderId="1" xfId="1" applyNumberFormat="1" applyFont="1" applyFill="1" applyBorder="1" applyAlignment="1">
      <alignment horizontal="center" vertical="center" wrapText="1"/>
    </xf>
    <xf numFmtId="3" fontId="52" fillId="0" borderId="1" xfId="1" applyNumberFormat="1" applyFont="1" applyFill="1" applyBorder="1" applyAlignment="1" applyProtection="1">
      <alignment horizontal="right" vertical="center"/>
    </xf>
    <xf numFmtId="10" fontId="45" fillId="49" borderId="1" xfId="1" applyNumberFormat="1" applyFont="1" applyFill="1" applyBorder="1" applyAlignment="1" applyProtection="1">
      <alignment horizontal="center" vertical="center"/>
    </xf>
    <xf numFmtId="0" fontId="48" fillId="0" borderId="0" xfId="0" applyFont="1"/>
    <xf numFmtId="49" fontId="45" fillId="3" borderId="0" xfId="0" applyNumberFormat="1" applyFont="1" applyFill="1" applyAlignment="1">
      <alignment horizontal="center"/>
    </xf>
    <xf numFmtId="49" fontId="48" fillId="46" borderId="1" xfId="0" applyNumberFormat="1" applyFont="1" applyFill="1" applyBorder="1" applyAlignment="1">
      <alignment horizontal="center" vertical="center" wrapText="1"/>
    </xf>
    <xf numFmtId="0" fontId="45" fillId="5" borderId="1" xfId="0" applyFont="1" applyFill="1" applyBorder="1" applyAlignment="1">
      <alignment horizontal="center" wrapText="1"/>
    </xf>
    <xf numFmtId="49" fontId="48" fillId="47" borderId="1" xfId="0" applyNumberFormat="1" applyFont="1" applyFill="1" applyBorder="1" applyAlignment="1">
      <alignment horizontal="center" vertical="center" wrapText="1"/>
    </xf>
    <xf numFmtId="0" fontId="45" fillId="3" borderId="1" xfId="0" applyFont="1" applyFill="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vertical="center" wrapText="1"/>
    </xf>
    <xf numFmtId="0" fontId="51" fillId="0" borderId="1" xfId="0" applyFont="1" applyBorder="1" applyAlignment="1">
      <alignment horizontal="left" vertical="center" wrapText="1"/>
    </xf>
    <xf numFmtId="183" fontId="52" fillId="0" borderId="1" xfId="1" applyNumberFormat="1" applyFont="1" applyFill="1" applyBorder="1" applyAlignment="1" applyProtection="1">
      <alignment horizontal="center" vertical="center"/>
    </xf>
    <xf numFmtId="3" fontId="52" fillId="0" borderId="1" xfId="1" applyNumberFormat="1" applyFont="1" applyFill="1" applyBorder="1" applyAlignment="1" applyProtection="1">
      <alignment horizontal="center" vertical="center"/>
    </xf>
    <xf numFmtId="0" fontId="45" fillId="0" borderId="0" xfId="0" applyFont="1" applyAlignment="1">
      <alignment vertical="top" wrapText="1"/>
    </xf>
    <xf numFmtId="0" fontId="48" fillId="3" borderId="1" xfId="0" applyFont="1" applyFill="1" applyBorder="1" applyAlignment="1">
      <alignment horizontal="center" vertical="center"/>
    </xf>
    <xf numFmtId="0" fontId="48" fillId="3" borderId="27" xfId="0" applyFont="1" applyFill="1" applyBorder="1" applyAlignment="1">
      <alignment horizontal="center" vertical="center"/>
    </xf>
    <xf numFmtId="0" fontId="3" fillId="0" borderId="1" xfId="0" applyFont="1" applyBorder="1" applyAlignment="1">
      <alignment horizontal="left" vertical="center" wrapText="1"/>
    </xf>
    <xf numFmtId="10" fontId="45" fillId="3" borderId="0" xfId="1" applyNumberFormat="1" applyFont="1" applyFill="1"/>
    <xf numFmtId="43" fontId="47" fillId="0" borderId="1" xfId="2797" applyFont="1" applyFill="1" applyBorder="1" applyAlignment="1" applyProtection="1">
      <alignment horizontal="center" vertical="center"/>
    </xf>
    <xf numFmtId="183" fontId="52" fillId="0" borderId="1" xfId="2797" applyNumberFormat="1" applyFont="1" applyFill="1" applyBorder="1" applyAlignment="1" applyProtection="1">
      <alignment horizontal="center" vertical="center"/>
    </xf>
    <xf numFmtId="0" fontId="48" fillId="3" borderId="0" xfId="0" applyFont="1" applyFill="1"/>
    <xf numFmtId="49" fontId="48" fillId="3" borderId="0" xfId="0" applyNumberFormat="1" applyFont="1" applyFill="1" applyAlignment="1">
      <alignment horizontal="left" vertical="center" wrapText="1"/>
    </xf>
    <xf numFmtId="184" fontId="55" fillId="0" borderId="1" xfId="2798" applyNumberFormat="1" applyFont="1" applyFill="1" applyBorder="1" applyAlignment="1" applyProtection="1">
      <alignment vertical="center"/>
    </xf>
    <xf numFmtId="44" fontId="55" fillId="0" borderId="1" xfId="2798" applyFont="1" applyFill="1" applyBorder="1" applyAlignment="1" applyProtection="1">
      <alignment vertical="center"/>
    </xf>
    <xf numFmtId="0" fontId="43" fillId="0" borderId="1" xfId="0" applyFont="1" applyBorder="1" applyAlignment="1">
      <alignment horizontal="left" vertical="top" wrapText="1"/>
    </xf>
    <xf numFmtId="0" fontId="48" fillId="0" borderId="0" xfId="0" applyFont="1" applyAlignment="1">
      <alignment vertical="center"/>
    </xf>
    <xf numFmtId="0" fontId="48" fillId="0" borderId="31" xfId="0" applyFont="1" applyBorder="1" applyAlignment="1">
      <alignment vertical="center"/>
    </xf>
    <xf numFmtId="0" fontId="48" fillId="0" borderId="31" xfId="0" applyFont="1" applyBorder="1" applyAlignment="1">
      <alignment vertical="center" wrapText="1"/>
    </xf>
    <xf numFmtId="0" fontId="53" fillId="0" borderId="1" xfId="0" applyFont="1" applyBorder="1" applyAlignment="1">
      <alignment horizontal="left" vertical="center" wrapText="1"/>
    </xf>
    <xf numFmtId="0" fontId="43" fillId="0" borderId="1" xfId="0" applyFont="1" applyBorder="1" applyAlignment="1">
      <alignment vertical="center" wrapText="1"/>
    </xf>
    <xf numFmtId="0" fontId="48" fillId="0" borderId="0" xfId="0" applyFont="1" applyAlignment="1">
      <alignment vertical="center" wrapText="1"/>
    </xf>
    <xf numFmtId="49" fontId="45" fillId="3" borderId="0" xfId="0" applyNumberFormat="1" applyFont="1" applyFill="1" applyAlignment="1">
      <alignment horizontal="left" vertical="center" wrapText="1"/>
    </xf>
    <xf numFmtId="49" fontId="45" fillId="3" borderId="1" xfId="0" applyNumberFormat="1" applyFont="1" applyFill="1" applyBorder="1" applyAlignment="1">
      <alignment horizontal="center"/>
    </xf>
    <xf numFmtId="44" fontId="55" fillId="0" borderId="28" xfId="2798" applyFont="1" applyFill="1" applyBorder="1" applyAlignment="1">
      <alignment horizontal="center" vertical="center"/>
    </xf>
    <xf numFmtId="44" fontId="55" fillId="0" borderId="30" xfId="2798" applyFont="1" applyFill="1" applyBorder="1" applyAlignment="1">
      <alignment horizontal="center" vertical="center"/>
    </xf>
    <xf numFmtId="44" fontId="55" fillId="0" borderId="29" xfId="2798" applyFont="1" applyFill="1" applyBorder="1" applyAlignment="1">
      <alignment horizontal="center" vertical="center"/>
    </xf>
    <xf numFmtId="3" fontId="55" fillId="0" borderId="28" xfId="1782" applyNumberFormat="1" applyFont="1" applyFill="1" applyBorder="1" applyAlignment="1">
      <alignment horizontal="center" vertical="center"/>
    </xf>
    <xf numFmtId="3" fontId="55" fillId="0" borderId="30" xfId="1782" applyNumberFormat="1" applyFont="1" applyFill="1" applyBorder="1" applyAlignment="1">
      <alignment horizontal="center" vertical="center"/>
    </xf>
    <xf numFmtId="3" fontId="55" fillId="0" borderId="29" xfId="1782" applyNumberFormat="1" applyFont="1" applyFill="1" applyBorder="1" applyAlignment="1">
      <alignment horizontal="center" vertical="center"/>
    </xf>
    <xf numFmtId="10" fontId="45" fillId="5" borderId="28" xfId="1" applyNumberFormat="1" applyFont="1" applyFill="1" applyBorder="1" applyAlignment="1">
      <alignment horizontal="center" vertical="center"/>
    </xf>
    <xf numFmtId="10" fontId="45" fillId="5" borderId="30" xfId="1" applyNumberFormat="1" applyFont="1" applyFill="1" applyBorder="1" applyAlignment="1">
      <alignment horizontal="center" vertical="center"/>
    </xf>
    <xf numFmtId="10" fontId="45" fillId="5" borderId="29" xfId="1" applyNumberFormat="1" applyFont="1" applyFill="1" applyBorder="1" applyAlignment="1">
      <alignment horizontal="center" vertical="center"/>
    </xf>
    <xf numFmtId="184" fontId="55" fillId="0" borderId="28" xfId="2798" applyNumberFormat="1" applyFont="1" applyFill="1" applyBorder="1" applyAlignment="1" applyProtection="1">
      <alignment horizontal="center" vertical="center"/>
    </xf>
    <xf numFmtId="184" fontId="55" fillId="0" borderId="30" xfId="2798" applyNumberFormat="1" applyFont="1" applyFill="1" applyBorder="1" applyAlignment="1" applyProtection="1">
      <alignment horizontal="center" vertical="center"/>
    </xf>
    <xf numFmtId="184" fontId="55" fillId="0" borderId="29" xfId="2798" applyNumberFormat="1" applyFont="1" applyFill="1" applyBorder="1" applyAlignment="1" applyProtection="1">
      <alignment horizontal="center" vertical="center"/>
    </xf>
    <xf numFmtId="10" fontId="45" fillId="49" borderId="28" xfId="1" applyNumberFormat="1" applyFont="1" applyFill="1" applyBorder="1" applyAlignment="1">
      <alignment horizontal="center" vertical="center"/>
    </xf>
    <xf numFmtId="10" fontId="45" fillId="49" borderId="30" xfId="1" applyNumberFormat="1" applyFont="1" applyFill="1" applyBorder="1" applyAlignment="1">
      <alignment horizontal="center" vertical="center"/>
    </xf>
    <xf numFmtId="10" fontId="45" fillId="49" borderId="29" xfId="1" applyNumberFormat="1" applyFont="1" applyFill="1" applyBorder="1" applyAlignment="1">
      <alignment horizontal="center" vertical="center"/>
    </xf>
    <xf numFmtId="9" fontId="45" fillId="0" borderId="28" xfId="1" applyFont="1" applyFill="1" applyBorder="1" applyAlignment="1" applyProtection="1">
      <alignment horizontal="center" vertical="center" wrapText="1"/>
    </xf>
    <xf numFmtId="9" fontId="45" fillId="0" borderId="30" xfId="1" applyFont="1" applyFill="1" applyBorder="1" applyAlignment="1" applyProtection="1">
      <alignment horizontal="center" vertical="center" wrapText="1"/>
    </xf>
    <xf numFmtId="9" fontId="45" fillId="0" borderId="29" xfId="1" applyFont="1" applyFill="1" applyBorder="1" applyAlignment="1" applyProtection="1">
      <alignment horizontal="center" vertical="center" wrapText="1"/>
    </xf>
    <xf numFmtId="1" fontId="45" fillId="0" borderId="28" xfId="0" applyNumberFormat="1" applyFont="1" applyBorder="1" applyAlignment="1">
      <alignment horizontal="center" vertical="center" wrapText="1"/>
    </xf>
    <xf numFmtId="1" fontId="45" fillId="0" borderId="30" xfId="0" applyNumberFormat="1" applyFont="1" applyBorder="1" applyAlignment="1">
      <alignment horizontal="center" vertical="center" wrapText="1"/>
    </xf>
    <xf numFmtId="1" fontId="45" fillId="0" borderId="29" xfId="0" applyNumberFormat="1" applyFont="1" applyBorder="1" applyAlignment="1">
      <alignment horizontal="center" vertical="center" wrapText="1"/>
    </xf>
    <xf numFmtId="1" fontId="47" fillId="0" borderId="28" xfId="0" applyNumberFormat="1" applyFont="1" applyBorder="1" applyAlignment="1">
      <alignment horizontal="center" vertical="center"/>
    </xf>
    <xf numFmtId="1" fontId="47" fillId="0" borderId="30" xfId="0" applyNumberFormat="1" applyFont="1" applyBorder="1" applyAlignment="1">
      <alignment horizontal="center" vertical="center"/>
    </xf>
    <xf numFmtId="1" fontId="47" fillId="0" borderId="29" xfId="0" applyNumberFormat="1" applyFont="1" applyBorder="1" applyAlignment="1">
      <alignment horizontal="center" vertical="center"/>
    </xf>
    <xf numFmtId="0" fontId="45" fillId="3" borderId="1" xfId="0" applyFont="1" applyFill="1" applyBorder="1" applyAlignment="1">
      <alignment horizontal="center" vertical="center"/>
    </xf>
    <xf numFmtId="0" fontId="51" fillId="0" borderId="1" xfId="0" applyFont="1" applyBorder="1" applyAlignment="1">
      <alignment horizontal="center" vertical="center"/>
    </xf>
    <xf numFmtId="0" fontId="51" fillId="0" borderId="1" xfId="0" applyFont="1" applyBorder="1" applyAlignment="1">
      <alignment horizontal="center" vertical="center" wrapText="1" readingOrder="1"/>
    </xf>
    <xf numFmtId="0" fontId="48" fillId="3" borderId="1" xfId="0" applyFont="1" applyFill="1" applyBorder="1" applyAlignment="1">
      <alignment horizontal="center" vertical="center"/>
    </xf>
    <xf numFmtId="169" fontId="49" fillId="45" borderId="1" xfId="0" applyNumberFormat="1" applyFont="1" applyFill="1" applyBorder="1" applyAlignment="1">
      <alignment horizontal="center" vertical="center"/>
    </xf>
    <xf numFmtId="0" fontId="49" fillId="44" borderId="1" xfId="0" applyFont="1" applyFill="1" applyBorder="1" applyAlignment="1">
      <alignment horizontal="center" vertical="center"/>
    </xf>
    <xf numFmtId="49" fontId="49" fillId="2" borderId="1" xfId="0" applyNumberFormat="1" applyFont="1" applyFill="1" applyBorder="1" applyAlignment="1">
      <alignment horizontal="center" vertical="center" wrapText="1"/>
    </xf>
    <xf numFmtId="49" fontId="49" fillId="2" borderId="1" xfId="0" applyNumberFormat="1" applyFont="1" applyFill="1" applyBorder="1" applyAlignment="1">
      <alignment horizontal="center" vertical="center"/>
    </xf>
    <xf numFmtId="49" fontId="48" fillId="48" borderId="21" xfId="0" applyNumberFormat="1" applyFont="1" applyFill="1" applyBorder="1" applyAlignment="1">
      <alignment horizontal="center" vertical="center"/>
    </xf>
    <xf numFmtId="49" fontId="48" fillId="48" borderId="22" xfId="0" applyNumberFormat="1" applyFont="1" applyFill="1" applyBorder="1" applyAlignment="1">
      <alignment horizontal="center" vertical="center"/>
    </xf>
    <xf numFmtId="49" fontId="48" fillId="48" borderId="23" xfId="0" applyNumberFormat="1" applyFont="1" applyFill="1" applyBorder="1" applyAlignment="1">
      <alignment horizontal="center" vertical="center"/>
    </xf>
    <xf numFmtId="49" fontId="48" fillId="48" borderId="24" xfId="0" applyNumberFormat="1" applyFont="1" applyFill="1" applyBorder="1" applyAlignment="1">
      <alignment horizontal="center" vertical="center"/>
    </xf>
    <xf numFmtId="49" fontId="48" fillId="48" borderId="25" xfId="0" applyNumberFormat="1" applyFont="1" applyFill="1" applyBorder="1" applyAlignment="1">
      <alignment horizontal="center" vertical="center"/>
    </xf>
    <xf numFmtId="49" fontId="48" fillId="48" borderId="26" xfId="0" applyNumberFormat="1" applyFont="1" applyFill="1" applyBorder="1" applyAlignment="1">
      <alignment horizontal="center" vertical="center"/>
    </xf>
    <xf numFmtId="170" fontId="3" fillId="5" borderId="7"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0" fontId="2" fillId="19" borderId="0" xfId="0" applyFont="1" applyFill="1" applyAlignment="1">
      <alignment horizontal="center"/>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0" xfId="2" applyNumberFormat="1" applyFont="1" applyBorder="1" applyAlignment="1">
      <alignment vertical="center"/>
    </xf>
    <xf numFmtId="170" fontId="2" fillId="0" borderId="9" xfId="2" applyNumberFormat="1" applyFont="1" applyBorder="1" applyAlignment="1">
      <alignment vertic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0" fillId="0" borderId="4" xfId="0" applyBorder="1" applyAlignment="1">
      <alignment horizontal="left" vertical="center" wrapText="1"/>
    </xf>
    <xf numFmtId="170" fontId="2" fillId="0" borderId="4"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5" borderId="5"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9" xfId="2" applyNumberFormat="1" applyFont="1" applyBorder="1" applyAlignment="1">
      <alignment horizontal="justify" wrapText="1"/>
    </xf>
    <xf numFmtId="170" fontId="2" fillId="0" borderId="0" xfId="2" applyNumberFormat="1" applyFont="1" applyBorder="1" applyAlignment="1">
      <alignment horizontal="center" vertical="center"/>
    </xf>
    <xf numFmtId="170" fontId="3" fillId="0" borderId="0"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ECA414"/>
      <color rgb="FF4FEA2A"/>
      <color rgb="FF0AD093"/>
      <color rgb="FFE4801C"/>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J33"/>
  <sheetViews>
    <sheetView tabSelected="1" zoomScale="71" zoomScaleNormal="71" workbookViewId="0">
      <selection activeCell="AB24" sqref="AB24"/>
    </sheetView>
  </sheetViews>
  <sheetFormatPr baseColWidth="10" defaultColWidth="11.42578125" defaultRowHeight="15.75" x14ac:dyDescent="0.25"/>
  <cols>
    <col min="1" max="1" width="33.28515625" style="96" customWidth="1"/>
    <col min="2" max="2" width="45.42578125" style="96" customWidth="1"/>
    <col min="3" max="3" width="20.5703125" style="96" customWidth="1"/>
    <col min="4" max="4" width="33.28515625" style="96" customWidth="1"/>
    <col min="5" max="5" width="11.85546875" style="96" customWidth="1"/>
    <col min="6" max="6" width="34.7109375" style="96" customWidth="1"/>
    <col min="7" max="7" width="10.140625" style="96" customWidth="1"/>
    <col min="8" max="8" width="10.28515625" style="96" customWidth="1"/>
    <col min="9" max="9" width="12" style="96" customWidth="1"/>
    <col min="10" max="10" width="17.5703125" style="96" customWidth="1"/>
    <col min="11" max="11" width="12.140625" style="96" bestFit="1" customWidth="1"/>
    <col min="12" max="12" width="12.42578125" style="96" customWidth="1"/>
    <col min="13" max="13" width="11.85546875" style="96" bestFit="1" customWidth="1"/>
    <col min="14" max="14" width="12" style="96" customWidth="1"/>
    <col min="15" max="15" width="12.5703125" style="167" customWidth="1"/>
    <col min="16" max="16" width="8" style="96" customWidth="1"/>
    <col min="17" max="17" width="14.5703125" style="96" customWidth="1"/>
    <col min="18" max="18" width="16.28515625" style="96" customWidth="1"/>
    <col min="19" max="19" width="7" style="96" customWidth="1"/>
    <col min="20" max="20" width="7.28515625" style="96" bestFit="1" customWidth="1"/>
    <col min="21" max="21" width="8.28515625" style="96" bestFit="1" customWidth="1"/>
    <col min="22" max="22" width="7.42578125" style="96" bestFit="1" customWidth="1"/>
    <col min="23" max="23" width="9.85546875" style="96" bestFit="1" customWidth="1"/>
    <col min="24" max="24" width="10.85546875" style="96" bestFit="1" customWidth="1"/>
    <col min="25" max="25" width="14" style="96" customWidth="1"/>
    <col min="26" max="26" width="14.28515625" style="98" customWidth="1"/>
    <col min="27" max="27" width="10.140625" style="98" customWidth="1"/>
    <col min="28" max="28" width="14.5703125" style="98" bestFit="1" customWidth="1"/>
    <col min="29" max="29" width="29" style="99" bestFit="1" customWidth="1"/>
    <col min="30" max="30" width="32.7109375" style="100" customWidth="1"/>
    <col min="31" max="31" width="16.5703125" style="96" customWidth="1"/>
    <col min="32" max="32" width="23" style="101" customWidth="1"/>
    <col min="33" max="33" width="29.42578125" style="101" customWidth="1"/>
    <col min="34" max="34" width="146.140625" style="101" customWidth="1"/>
    <col min="35" max="35" width="51.140625" style="95" customWidth="1"/>
    <col min="36" max="36" width="71.5703125" style="96" customWidth="1"/>
    <col min="37" max="16384" width="11.42578125" style="96"/>
  </cols>
  <sheetData>
    <row r="1" spans="1:36" ht="20.25" customHeight="1" x14ac:dyDescent="0.2">
      <c r="A1" s="207"/>
      <c r="B1" s="207"/>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162"/>
      <c r="AH1" s="94" t="s">
        <v>220</v>
      </c>
    </row>
    <row r="2" spans="1:36" ht="22.5" customHeight="1" x14ac:dyDescent="0.2">
      <c r="A2" s="207"/>
      <c r="B2" s="207"/>
      <c r="C2" s="207"/>
      <c r="D2" s="207"/>
      <c r="E2" s="207"/>
      <c r="F2" s="207"/>
      <c r="G2" s="207"/>
      <c r="H2" s="207"/>
      <c r="I2" s="207"/>
      <c r="J2" s="207"/>
      <c r="K2" s="207"/>
      <c r="L2" s="207"/>
      <c r="M2" s="207"/>
      <c r="N2" s="207"/>
      <c r="O2" s="207"/>
      <c r="P2" s="207"/>
      <c r="Q2" s="207"/>
      <c r="R2" s="207"/>
      <c r="S2" s="207"/>
      <c r="T2" s="207"/>
      <c r="U2" s="207"/>
      <c r="V2" s="207"/>
      <c r="W2" s="207"/>
      <c r="X2" s="207"/>
      <c r="Y2" s="207"/>
      <c r="Z2" s="207"/>
      <c r="AA2" s="207"/>
      <c r="AB2" s="207"/>
      <c r="AC2" s="207"/>
      <c r="AD2" s="207"/>
      <c r="AE2" s="207"/>
      <c r="AF2" s="207"/>
      <c r="AG2" s="161"/>
      <c r="AH2" s="97" t="s">
        <v>224</v>
      </c>
    </row>
    <row r="3" spans="1:36" ht="28.5" customHeight="1" x14ac:dyDescent="0.2">
      <c r="A3" s="207"/>
      <c r="B3" s="207"/>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161"/>
      <c r="AH3" s="97" t="s">
        <v>225</v>
      </c>
    </row>
    <row r="4" spans="1:36" x14ac:dyDescent="0.2">
      <c r="A4" s="207"/>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07"/>
      <c r="AB4" s="207"/>
      <c r="AC4" s="207"/>
      <c r="AD4" s="207"/>
      <c r="AE4" s="207"/>
      <c r="AF4" s="207"/>
      <c r="AG4" s="161"/>
      <c r="AH4" s="97" t="s">
        <v>221</v>
      </c>
    </row>
    <row r="5" spans="1:36" hidden="1" x14ac:dyDescent="0.25"/>
    <row r="6" spans="1:36" ht="24.75" customHeight="1" x14ac:dyDescent="0.25">
      <c r="A6" s="102" t="s">
        <v>0</v>
      </c>
      <c r="B6" s="103" t="s">
        <v>205</v>
      </c>
    </row>
    <row r="7" spans="1:36" ht="59.25" customHeight="1" x14ac:dyDescent="0.25">
      <c r="A7" s="104" t="s">
        <v>1</v>
      </c>
      <c r="B7" s="105" t="s">
        <v>226</v>
      </c>
      <c r="C7" s="106"/>
      <c r="D7" s="106"/>
      <c r="E7" s="106"/>
      <c r="F7" s="106"/>
      <c r="G7" s="106"/>
      <c r="H7" s="106"/>
      <c r="I7" s="106"/>
      <c r="J7" s="106"/>
      <c r="K7" s="106"/>
      <c r="L7" s="106"/>
      <c r="M7" s="106"/>
      <c r="N7" s="106"/>
      <c r="O7" s="106"/>
      <c r="P7" s="106"/>
      <c r="Q7" s="106"/>
      <c r="R7" s="106"/>
      <c r="S7" s="106"/>
      <c r="T7" s="106"/>
      <c r="U7" s="106"/>
      <c r="V7" s="106"/>
      <c r="W7" s="106"/>
      <c r="X7" s="106"/>
      <c r="Y7" s="106"/>
      <c r="Z7" s="107"/>
      <c r="AA7" s="107"/>
      <c r="AB7" s="107"/>
      <c r="AC7" s="108"/>
      <c r="AD7" s="109"/>
      <c r="AE7" s="110"/>
    </row>
    <row r="8" spans="1:36" s="101" customFormat="1" ht="24.75" customHeight="1" x14ac:dyDescent="0.25">
      <c r="A8" s="212" t="s">
        <v>195</v>
      </c>
      <c r="B8" s="213"/>
      <c r="C8" s="213"/>
      <c r="D8" s="213"/>
      <c r="E8" s="213"/>
      <c r="F8" s="213"/>
      <c r="G8" s="213"/>
      <c r="H8" s="214"/>
      <c r="I8" s="111"/>
      <c r="J8" s="111"/>
      <c r="K8" s="211" t="s">
        <v>209</v>
      </c>
      <c r="L8" s="211"/>
      <c r="M8" s="211"/>
      <c r="N8" s="211"/>
      <c r="O8" s="211"/>
      <c r="P8" s="211"/>
      <c r="Q8" s="211"/>
      <c r="R8" s="211"/>
      <c r="S8" s="211"/>
      <c r="T8" s="211"/>
      <c r="U8" s="211"/>
      <c r="V8" s="211"/>
      <c r="W8" s="211"/>
      <c r="X8" s="211"/>
      <c r="Y8" s="211"/>
      <c r="Z8" s="211"/>
      <c r="AA8" s="211"/>
      <c r="AB8" s="211"/>
      <c r="AC8" s="208" t="s">
        <v>211</v>
      </c>
      <c r="AD8" s="208"/>
      <c r="AE8" s="208"/>
      <c r="AF8" s="209" t="s">
        <v>2</v>
      </c>
      <c r="AG8" s="209"/>
      <c r="AH8" s="209"/>
      <c r="AI8" s="112"/>
    </row>
    <row r="9" spans="1:36" s="101" customFormat="1" ht="33.75" customHeight="1" x14ac:dyDescent="0.25">
      <c r="A9" s="215"/>
      <c r="B9" s="216"/>
      <c r="C9" s="216"/>
      <c r="D9" s="216"/>
      <c r="E9" s="216"/>
      <c r="F9" s="216"/>
      <c r="G9" s="216"/>
      <c r="H9" s="217"/>
      <c r="I9" s="113"/>
      <c r="J9" s="113"/>
      <c r="K9" s="211" t="s">
        <v>207</v>
      </c>
      <c r="L9" s="211"/>
      <c r="M9" s="211"/>
      <c r="N9" s="211"/>
      <c r="O9" s="211"/>
      <c r="P9" s="211"/>
      <c r="Q9" s="211"/>
      <c r="R9" s="211"/>
      <c r="S9" s="211" t="s">
        <v>208</v>
      </c>
      <c r="T9" s="211"/>
      <c r="U9" s="211"/>
      <c r="V9" s="211"/>
      <c r="W9" s="211"/>
      <c r="X9" s="211"/>
      <c r="Y9" s="211"/>
      <c r="Z9" s="211"/>
      <c r="AA9" s="210" t="s">
        <v>210</v>
      </c>
      <c r="AB9" s="210"/>
      <c r="AC9" s="208"/>
      <c r="AD9" s="208"/>
      <c r="AE9" s="208"/>
      <c r="AF9" s="209"/>
      <c r="AG9" s="209"/>
      <c r="AH9" s="209"/>
      <c r="AI9" s="112"/>
    </row>
    <row r="10" spans="1:36" s="101" customFormat="1" ht="102" customHeight="1" x14ac:dyDescent="0.25">
      <c r="A10" s="114" t="s">
        <v>9</v>
      </c>
      <c r="B10" s="114" t="s">
        <v>10</v>
      </c>
      <c r="C10" s="114" t="s">
        <v>3</v>
      </c>
      <c r="D10" s="114" t="s">
        <v>4</v>
      </c>
      <c r="E10" s="114" t="s">
        <v>5</v>
      </c>
      <c r="F10" s="114" t="s">
        <v>6</v>
      </c>
      <c r="G10" s="114" t="s">
        <v>7</v>
      </c>
      <c r="H10" s="114" t="s">
        <v>8</v>
      </c>
      <c r="I10" s="114" t="s">
        <v>206</v>
      </c>
      <c r="J10" s="114" t="s">
        <v>212</v>
      </c>
      <c r="K10" s="115" t="s">
        <v>11</v>
      </c>
      <c r="L10" s="115" t="s">
        <v>12</v>
      </c>
      <c r="M10" s="115" t="s">
        <v>13</v>
      </c>
      <c r="N10" s="115" t="s">
        <v>14</v>
      </c>
      <c r="O10" s="115" t="s">
        <v>15</v>
      </c>
      <c r="P10" s="115" t="s">
        <v>16</v>
      </c>
      <c r="Q10" s="116" t="s">
        <v>17</v>
      </c>
      <c r="R10" s="116" t="s">
        <v>18</v>
      </c>
      <c r="S10" s="117" t="s">
        <v>196</v>
      </c>
      <c r="T10" s="116" t="s">
        <v>19</v>
      </c>
      <c r="U10" s="116" t="s">
        <v>20</v>
      </c>
      <c r="V10" s="116" t="s">
        <v>21</v>
      </c>
      <c r="W10" s="116" t="s">
        <v>22</v>
      </c>
      <c r="X10" s="116" t="s">
        <v>23</v>
      </c>
      <c r="Y10" s="116" t="s">
        <v>24</v>
      </c>
      <c r="Z10" s="116" t="s">
        <v>25</v>
      </c>
      <c r="AA10" s="116" t="s">
        <v>26</v>
      </c>
      <c r="AB10" s="116" t="s">
        <v>27</v>
      </c>
      <c r="AC10" s="118" t="s">
        <v>28</v>
      </c>
      <c r="AD10" s="118" t="s">
        <v>29</v>
      </c>
      <c r="AE10" s="119" t="s">
        <v>30</v>
      </c>
      <c r="AF10" s="120" t="s">
        <v>31</v>
      </c>
      <c r="AG10" s="121" t="s">
        <v>222</v>
      </c>
      <c r="AH10" s="121" t="s">
        <v>32</v>
      </c>
      <c r="AI10" s="112"/>
    </row>
    <row r="11" spans="1:36" s="95" customFormat="1" ht="211.5" customHeight="1" x14ac:dyDescent="0.2">
      <c r="A11" s="122" t="s">
        <v>33</v>
      </c>
      <c r="B11" s="122" t="s">
        <v>34</v>
      </c>
      <c r="C11" s="123">
        <v>240210</v>
      </c>
      <c r="D11" s="122" t="s">
        <v>191</v>
      </c>
      <c r="E11" s="124" t="s">
        <v>35</v>
      </c>
      <c r="F11" s="122" t="s">
        <v>197</v>
      </c>
      <c r="G11" s="124" t="s">
        <v>36</v>
      </c>
      <c r="H11" s="125">
        <v>0</v>
      </c>
      <c r="I11" s="125">
        <v>1</v>
      </c>
      <c r="J11" s="125">
        <v>2</v>
      </c>
      <c r="K11" s="126">
        <v>0</v>
      </c>
      <c r="L11" s="127">
        <v>0</v>
      </c>
      <c r="M11" s="125">
        <v>0</v>
      </c>
      <c r="N11" s="165">
        <v>0</v>
      </c>
      <c r="O11" s="126">
        <v>0</v>
      </c>
      <c r="P11" s="125"/>
      <c r="Q11" s="128">
        <f>+SUM(K11:P11)</f>
        <v>0</v>
      </c>
      <c r="R11" s="129">
        <f>Q11/J11</f>
        <v>0</v>
      </c>
      <c r="S11" s="130" t="s">
        <v>204</v>
      </c>
      <c r="T11" s="130" t="s">
        <v>204</v>
      </c>
      <c r="U11" s="130" t="s">
        <v>204</v>
      </c>
      <c r="V11" s="130" t="s">
        <v>204</v>
      </c>
      <c r="W11" s="131" t="s">
        <v>204</v>
      </c>
      <c r="X11" s="131" t="s">
        <v>204</v>
      </c>
      <c r="Y11" s="132">
        <f>+SUM(S11:X11)</f>
        <v>0</v>
      </c>
      <c r="Z11" s="133">
        <f t="shared" ref="Z11:Z18" si="0">+Y11/J11</f>
        <v>0</v>
      </c>
      <c r="AA11" s="134">
        <f>+Q11+Y11</f>
        <v>0</v>
      </c>
      <c r="AB11" s="129">
        <f>AA11/J11</f>
        <v>0</v>
      </c>
      <c r="AC11" s="169">
        <v>266666667</v>
      </c>
      <c r="AD11" s="169">
        <v>80386442</v>
      </c>
      <c r="AE11" s="135">
        <f t="shared" ref="AE11" si="1">AD11/AC11</f>
        <v>0.30144915712318854</v>
      </c>
      <c r="AF11" s="136" t="s">
        <v>202</v>
      </c>
      <c r="AG11" s="136"/>
      <c r="AH11" s="171" t="s">
        <v>227</v>
      </c>
      <c r="AI11" s="172"/>
    </row>
    <row r="12" spans="1:36" s="95" customFormat="1" ht="240" x14ac:dyDescent="0.2">
      <c r="A12" s="122" t="s">
        <v>56</v>
      </c>
      <c r="B12" s="122" t="s">
        <v>57</v>
      </c>
      <c r="C12" s="201">
        <v>240211</v>
      </c>
      <c r="D12" s="198" t="s">
        <v>193</v>
      </c>
      <c r="E12" s="137" t="s">
        <v>58</v>
      </c>
      <c r="F12" s="122" t="s">
        <v>59</v>
      </c>
      <c r="G12" s="137" t="s">
        <v>36</v>
      </c>
      <c r="H12" s="137">
        <v>450</v>
      </c>
      <c r="I12" s="137">
        <v>450</v>
      </c>
      <c r="J12" s="137">
        <v>600</v>
      </c>
      <c r="K12" s="127">
        <v>63</v>
      </c>
      <c r="L12" s="127">
        <v>19</v>
      </c>
      <c r="M12" s="125">
        <v>0</v>
      </c>
      <c r="N12" s="165">
        <v>0</v>
      </c>
      <c r="O12" s="127">
        <v>41</v>
      </c>
      <c r="P12" s="125">
        <v>0</v>
      </c>
      <c r="Q12" s="132">
        <f>+SUM(K12:P12)</f>
        <v>123</v>
      </c>
      <c r="R12" s="138">
        <f>+Q12/J12</f>
        <v>0.20499999999999999</v>
      </c>
      <c r="S12" s="130" t="s">
        <v>204</v>
      </c>
      <c r="T12" s="130" t="s">
        <v>204</v>
      </c>
      <c r="U12" s="130" t="s">
        <v>204</v>
      </c>
      <c r="V12" s="130" t="s">
        <v>204</v>
      </c>
      <c r="W12" s="131" t="s">
        <v>204</v>
      </c>
      <c r="X12" s="131" t="s">
        <v>204</v>
      </c>
      <c r="Y12" s="132">
        <f>+SUM(S12:X12)</f>
        <v>0</v>
      </c>
      <c r="Z12" s="139">
        <f t="shared" si="0"/>
        <v>0</v>
      </c>
      <c r="AA12" s="134">
        <f>+Q12+Y12</f>
        <v>123</v>
      </c>
      <c r="AB12" s="138">
        <f>+AA12/J12</f>
        <v>0.20499999999999999</v>
      </c>
      <c r="AC12" s="180">
        <v>69587274539</v>
      </c>
      <c r="AD12" s="183">
        <v>6529010676</v>
      </c>
      <c r="AE12" s="186">
        <f>AD12/AC12</f>
        <v>9.3824779304164788E-2</v>
      </c>
      <c r="AF12" s="136" t="s">
        <v>60</v>
      </c>
      <c r="AG12" s="136"/>
      <c r="AH12" s="171" t="s">
        <v>228</v>
      </c>
      <c r="AI12" s="173"/>
    </row>
    <row r="13" spans="1:36" s="95" customFormat="1" ht="160.5" customHeight="1" x14ac:dyDescent="0.2">
      <c r="A13" s="122" t="s">
        <v>51</v>
      </c>
      <c r="B13" s="122" t="s">
        <v>52</v>
      </c>
      <c r="C13" s="202"/>
      <c r="D13" s="199"/>
      <c r="E13" s="140" t="s">
        <v>53</v>
      </c>
      <c r="F13" s="122" t="s">
        <v>54</v>
      </c>
      <c r="G13" s="140" t="s">
        <v>36</v>
      </c>
      <c r="H13" s="140">
        <v>1000</v>
      </c>
      <c r="I13" s="140">
        <v>817</v>
      </c>
      <c r="J13" s="140">
        <v>5000</v>
      </c>
      <c r="K13" s="127">
        <v>81</v>
      </c>
      <c r="L13" s="127">
        <v>72</v>
      </c>
      <c r="M13" s="127">
        <v>276</v>
      </c>
      <c r="N13" s="166">
        <v>16</v>
      </c>
      <c r="O13" s="127">
        <v>425</v>
      </c>
      <c r="P13" s="125">
        <v>0</v>
      </c>
      <c r="Q13" s="132">
        <f>+SUM(K13:P13)</f>
        <v>870</v>
      </c>
      <c r="R13" s="141">
        <f t="shared" ref="R13:R17" si="2">+Q13/J13</f>
        <v>0.17399999999999999</v>
      </c>
      <c r="S13" s="130" t="s">
        <v>204</v>
      </c>
      <c r="T13" s="130" t="s">
        <v>204</v>
      </c>
      <c r="U13" s="130" t="s">
        <v>204</v>
      </c>
      <c r="V13" s="130" t="s">
        <v>204</v>
      </c>
      <c r="W13" s="131" t="s">
        <v>204</v>
      </c>
      <c r="X13" s="131" t="s">
        <v>204</v>
      </c>
      <c r="Y13" s="132">
        <f>+SUM(S13:X13)</f>
        <v>0</v>
      </c>
      <c r="Z13" s="139">
        <f t="shared" si="0"/>
        <v>0</v>
      </c>
      <c r="AA13" s="134">
        <f>+Q13+Y13</f>
        <v>870</v>
      </c>
      <c r="AB13" s="141">
        <f>+AA13/J13</f>
        <v>0.17399999999999999</v>
      </c>
      <c r="AC13" s="181"/>
      <c r="AD13" s="184"/>
      <c r="AE13" s="187"/>
      <c r="AF13" s="136" t="s">
        <v>55</v>
      </c>
      <c r="AG13" s="136"/>
      <c r="AH13" s="171" t="s">
        <v>231</v>
      </c>
      <c r="AI13" s="174"/>
      <c r="AJ13" s="160"/>
    </row>
    <row r="14" spans="1:36" s="95" customFormat="1" ht="150" x14ac:dyDescent="0.2">
      <c r="A14" s="122" t="s">
        <v>62</v>
      </c>
      <c r="B14" s="122" t="s">
        <v>63</v>
      </c>
      <c r="C14" s="203"/>
      <c r="D14" s="200"/>
      <c r="E14" s="137" t="s">
        <v>64</v>
      </c>
      <c r="F14" s="122" t="s">
        <v>61</v>
      </c>
      <c r="G14" s="142" t="s">
        <v>36</v>
      </c>
      <c r="H14" s="142">
        <v>150</v>
      </c>
      <c r="I14" s="142">
        <v>174</v>
      </c>
      <c r="J14" s="142">
        <v>450</v>
      </c>
      <c r="K14" s="126">
        <v>0</v>
      </c>
      <c r="L14" s="127">
        <v>31</v>
      </c>
      <c r="M14" s="127">
        <v>28</v>
      </c>
      <c r="N14" s="165">
        <v>0</v>
      </c>
      <c r="O14" s="127">
        <v>51</v>
      </c>
      <c r="P14" s="125">
        <v>0</v>
      </c>
      <c r="Q14" s="132">
        <f>+SUM(K14:P14)</f>
        <v>110</v>
      </c>
      <c r="R14" s="141">
        <f>+Q14/J14</f>
        <v>0.24444444444444444</v>
      </c>
      <c r="S14" s="130" t="s">
        <v>204</v>
      </c>
      <c r="T14" s="130" t="s">
        <v>204</v>
      </c>
      <c r="U14" s="130" t="s">
        <v>204</v>
      </c>
      <c r="V14" s="130" t="s">
        <v>204</v>
      </c>
      <c r="W14" s="131" t="s">
        <v>204</v>
      </c>
      <c r="X14" s="131" t="s">
        <v>204</v>
      </c>
      <c r="Y14" s="132">
        <f>+SUM(S14:X14)</f>
        <v>0</v>
      </c>
      <c r="Z14" s="139">
        <f t="shared" si="0"/>
        <v>0</v>
      </c>
      <c r="AA14" s="134">
        <f>+Q14+Y14</f>
        <v>110</v>
      </c>
      <c r="AB14" s="141">
        <f>+AA14/J14</f>
        <v>0.24444444444444444</v>
      </c>
      <c r="AC14" s="182"/>
      <c r="AD14" s="185"/>
      <c r="AE14" s="188"/>
      <c r="AF14" s="143" t="s">
        <v>65</v>
      </c>
      <c r="AG14" s="143"/>
      <c r="AH14" s="171" t="s">
        <v>229</v>
      </c>
      <c r="AI14" s="173"/>
    </row>
    <row r="15" spans="1:36" s="95" customFormat="1" ht="261" customHeight="1" x14ac:dyDescent="0.2">
      <c r="A15" s="122" t="s">
        <v>200</v>
      </c>
      <c r="B15" s="144" t="s">
        <v>201</v>
      </c>
      <c r="C15" s="201">
        <v>240198</v>
      </c>
      <c r="D15" s="195" t="s">
        <v>192</v>
      </c>
      <c r="E15" s="145" t="s">
        <v>45</v>
      </c>
      <c r="F15" s="122" t="s">
        <v>203</v>
      </c>
      <c r="G15" s="142" t="s">
        <v>36</v>
      </c>
      <c r="H15" s="145">
        <v>2816</v>
      </c>
      <c r="I15" s="145">
        <v>2646</v>
      </c>
      <c r="J15" s="145">
        <v>2700</v>
      </c>
      <c r="K15" s="127">
        <v>2279</v>
      </c>
      <c r="L15" s="127">
        <v>2265</v>
      </c>
      <c r="M15" s="127">
        <v>2258</v>
      </c>
      <c r="N15" s="166">
        <v>2236</v>
      </c>
      <c r="O15" s="127">
        <v>2235</v>
      </c>
      <c r="P15" s="125">
        <v>0</v>
      </c>
      <c r="Q15" s="132">
        <f>+(K15+L15+M15+N15+O15)/5</f>
        <v>2254.6</v>
      </c>
      <c r="R15" s="146">
        <f>+Q15/J15</f>
        <v>0.83503703703703702</v>
      </c>
      <c r="S15" s="130" t="s">
        <v>204</v>
      </c>
      <c r="T15" s="130" t="s">
        <v>204</v>
      </c>
      <c r="U15" s="130" t="s">
        <v>204</v>
      </c>
      <c r="V15" s="130" t="s">
        <v>204</v>
      </c>
      <c r="W15" s="131" t="s">
        <v>204</v>
      </c>
      <c r="X15" s="131" t="s">
        <v>204</v>
      </c>
      <c r="Y15" s="132">
        <v>0</v>
      </c>
      <c r="Z15" s="139">
        <f t="shared" si="0"/>
        <v>0</v>
      </c>
      <c r="AA15" s="134">
        <f>+Q15</f>
        <v>2254.6</v>
      </c>
      <c r="AB15" s="146">
        <f>AA15/J15</f>
        <v>0.83503703703703702</v>
      </c>
      <c r="AC15" s="189">
        <v>38866135557</v>
      </c>
      <c r="AD15" s="189">
        <v>25972097825</v>
      </c>
      <c r="AE15" s="192">
        <f>AD15/AC15</f>
        <v>0.66824492460563878</v>
      </c>
      <c r="AF15" s="136" t="s">
        <v>46</v>
      </c>
      <c r="AG15" s="136"/>
      <c r="AH15" s="171" t="s">
        <v>232</v>
      </c>
      <c r="AI15" s="172"/>
    </row>
    <row r="16" spans="1:36" s="95" customFormat="1" ht="129.75" customHeight="1" x14ac:dyDescent="0.2">
      <c r="A16" s="122" t="s">
        <v>47</v>
      </c>
      <c r="B16" s="122" t="s">
        <v>48</v>
      </c>
      <c r="C16" s="202"/>
      <c r="D16" s="196"/>
      <c r="E16" s="145" t="s">
        <v>49</v>
      </c>
      <c r="F16" s="122" t="s">
        <v>50</v>
      </c>
      <c r="G16" s="142" t="s">
        <v>36</v>
      </c>
      <c r="H16" s="145">
        <v>200</v>
      </c>
      <c r="I16" s="145">
        <v>327</v>
      </c>
      <c r="J16" s="145">
        <v>1300</v>
      </c>
      <c r="K16" s="127">
        <v>3</v>
      </c>
      <c r="L16" s="127">
        <v>4</v>
      </c>
      <c r="M16" s="127">
        <v>26</v>
      </c>
      <c r="N16" s="166">
        <v>14</v>
      </c>
      <c r="O16" s="127">
        <v>16</v>
      </c>
      <c r="P16" s="125">
        <v>0</v>
      </c>
      <c r="Q16" s="132">
        <f>+SUM(K16:P16)</f>
        <v>63</v>
      </c>
      <c r="R16" s="141">
        <f t="shared" si="2"/>
        <v>4.8461538461538459E-2</v>
      </c>
      <c r="S16" s="130" t="s">
        <v>204</v>
      </c>
      <c r="T16" s="130" t="s">
        <v>204</v>
      </c>
      <c r="U16" s="130" t="s">
        <v>204</v>
      </c>
      <c r="V16" s="130" t="s">
        <v>204</v>
      </c>
      <c r="W16" s="131" t="s">
        <v>204</v>
      </c>
      <c r="X16" s="131" t="s">
        <v>204</v>
      </c>
      <c r="Y16" s="132">
        <f>+SUM(S16:X16)</f>
        <v>0</v>
      </c>
      <c r="Z16" s="139">
        <f t="shared" si="0"/>
        <v>0</v>
      </c>
      <c r="AA16" s="134">
        <f>+Q16+Y16</f>
        <v>63</v>
      </c>
      <c r="AB16" s="141">
        <f>+AA16/J16</f>
        <v>4.8461538461538459E-2</v>
      </c>
      <c r="AC16" s="190"/>
      <c r="AD16" s="190"/>
      <c r="AE16" s="193"/>
      <c r="AF16" s="136" t="s">
        <v>198</v>
      </c>
      <c r="AG16" s="163" t="s">
        <v>223</v>
      </c>
      <c r="AH16" s="171" t="s">
        <v>233</v>
      </c>
      <c r="AI16" s="172"/>
    </row>
    <row r="17" spans="1:35" s="95" customFormat="1" ht="328.5" customHeight="1" x14ac:dyDescent="0.2">
      <c r="A17" s="122" t="s">
        <v>37</v>
      </c>
      <c r="B17" s="122" t="s">
        <v>38</v>
      </c>
      <c r="C17" s="203"/>
      <c r="D17" s="197"/>
      <c r="E17" s="145" t="s">
        <v>39</v>
      </c>
      <c r="F17" s="122" t="s">
        <v>40</v>
      </c>
      <c r="G17" s="124" t="s">
        <v>36</v>
      </c>
      <c r="H17" s="131">
        <v>2500</v>
      </c>
      <c r="I17" s="131">
        <v>5179</v>
      </c>
      <c r="J17" s="131">
        <v>2500</v>
      </c>
      <c r="K17" s="147">
        <v>506</v>
      </c>
      <c r="L17" s="158">
        <v>773</v>
      </c>
      <c r="M17" s="159">
        <v>1059</v>
      </c>
      <c r="N17" s="159">
        <v>348</v>
      </c>
      <c r="O17" s="127">
        <v>770</v>
      </c>
      <c r="P17" s="131" t="s">
        <v>204</v>
      </c>
      <c r="Q17" s="132">
        <f>+SUM(K17:P17)</f>
        <v>3456</v>
      </c>
      <c r="R17" s="146">
        <f t="shared" si="2"/>
        <v>1.3824000000000001</v>
      </c>
      <c r="S17" s="130" t="s">
        <v>204</v>
      </c>
      <c r="T17" s="130" t="s">
        <v>204</v>
      </c>
      <c r="U17" s="130" t="s">
        <v>204</v>
      </c>
      <c r="V17" s="130" t="s">
        <v>204</v>
      </c>
      <c r="W17" s="131" t="s">
        <v>204</v>
      </c>
      <c r="X17" s="131" t="s">
        <v>204</v>
      </c>
      <c r="Y17" s="132">
        <f>+SUM(S17:X17)</f>
        <v>0</v>
      </c>
      <c r="Z17" s="133">
        <f t="shared" si="0"/>
        <v>0</v>
      </c>
      <c r="AA17" s="134">
        <f>+Q17+Y17</f>
        <v>3456</v>
      </c>
      <c r="AB17" s="146">
        <f>AA17/J17</f>
        <v>1.3824000000000001</v>
      </c>
      <c r="AC17" s="191"/>
      <c r="AD17" s="191"/>
      <c r="AE17" s="194"/>
      <c r="AF17" s="136" t="s">
        <v>41</v>
      </c>
      <c r="AG17" s="136"/>
      <c r="AH17" s="175" t="s">
        <v>234</v>
      </c>
      <c r="AI17" s="172"/>
    </row>
    <row r="18" spans="1:35" s="95" customFormat="1" ht="309.75" customHeight="1" x14ac:dyDescent="0.2">
      <c r="A18" s="122" t="s">
        <v>42</v>
      </c>
      <c r="B18" s="122" t="s">
        <v>43</v>
      </c>
      <c r="C18" s="123">
        <v>240209</v>
      </c>
      <c r="D18" s="122" t="s">
        <v>194</v>
      </c>
      <c r="E18" s="145" t="s">
        <v>44</v>
      </c>
      <c r="F18" s="122" t="s">
        <v>213</v>
      </c>
      <c r="G18" s="124" t="s">
        <v>36</v>
      </c>
      <c r="H18" s="131">
        <v>100</v>
      </c>
      <c r="I18" s="131">
        <v>101</v>
      </c>
      <c r="J18" s="131">
        <v>100</v>
      </c>
      <c r="K18" s="127">
        <v>13</v>
      </c>
      <c r="L18" s="127">
        <v>54</v>
      </c>
      <c r="M18" s="127">
        <v>12</v>
      </c>
      <c r="N18" s="166">
        <v>60</v>
      </c>
      <c r="O18" s="127">
        <v>14</v>
      </c>
      <c r="P18" s="125">
        <v>0</v>
      </c>
      <c r="Q18" s="132">
        <f>+SUM(K18:P18)</f>
        <v>153</v>
      </c>
      <c r="R18" s="146">
        <f>+Q18/J18</f>
        <v>1.53</v>
      </c>
      <c r="S18" s="130" t="s">
        <v>204</v>
      </c>
      <c r="T18" s="130" t="s">
        <v>204</v>
      </c>
      <c r="U18" s="130" t="s">
        <v>204</v>
      </c>
      <c r="V18" s="130" t="s">
        <v>204</v>
      </c>
      <c r="W18" s="131" t="s">
        <v>204</v>
      </c>
      <c r="X18" s="131" t="s">
        <v>204</v>
      </c>
      <c r="Y18" s="132">
        <f>+SUM(S18:X18)</f>
        <v>0</v>
      </c>
      <c r="Z18" s="133">
        <f t="shared" si="0"/>
        <v>0</v>
      </c>
      <c r="AA18" s="134">
        <f>+Q18+Y18</f>
        <v>153</v>
      </c>
      <c r="AB18" s="146">
        <f>AA18/J18</f>
        <v>1.53</v>
      </c>
      <c r="AC18" s="170">
        <v>300000000</v>
      </c>
      <c r="AD18" s="169">
        <v>129267710</v>
      </c>
      <c r="AE18" s="148">
        <f>AD18/AC18</f>
        <v>0.43089236666666669</v>
      </c>
      <c r="AF18" s="136" t="s">
        <v>214</v>
      </c>
      <c r="AG18" s="136"/>
      <c r="AH18" s="176" t="s">
        <v>230</v>
      </c>
      <c r="AI18" s="177"/>
    </row>
    <row r="19" spans="1:35" ht="26.25" customHeight="1" x14ac:dyDescent="0.25">
      <c r="AD19" s="99"/>
      <c r="AE19" s="164"/>
      <c r="AI19" s="149"/>
    </row>
    <row r="21" spans="1:35" x14ac:dyDescent="0.25">
      <c r="AD21" s="99"/>
    </row>
    <row r="22" spans="1:35" x14ac:dyDescent="0.25">
      <c r="A22" s="106" t="s">
        <v>66</v>
      </c>
      <c r="B22" s="106"/>
      <c r="C22" s="106"/>
    </row>
    <row r="23" spans="1:35" ht="20.25" customHeight="1" x14ac:dyDescent="0.25">
      <c r="A23" s="179"/>
      <c r="B23" s="179"/>
      <c r="C23" s="179"/>
      <c r="D23" s="179"/>
      <c r="E23" s="179"/>
      <c r="F23" s="179"/>
      <c r="G23" s="150"/>
      <c r="H23" s="150"/>
      <c r="I23" s="150"/>
      <c r="J23" s="150"/>
    </row>
    <row r="24" spans="1:35" x14ac:dyDescent="0.25">
      <c r="A24" s="150"/>
      <c r="B24" s="150"/>
      <c r="C24" s="150"/>
    </row>
    <row r="25" spans="1:35" ht="7.5" customHeight="1" x14ac:dyDescent="0.25">
      <c r="A25" s="150"/>
      <c r="B25" s="150"/>
      <c r="C25" s="150"/>
    </row>
    <row r="26" spans="1:35" x14ac:dyDescent="0.25">
      <c r="A26" s="106" t="s">
        <v>67</v>
      </c>
    </row>
    <row r="27" spans="1:35" ht="34.5" customHeight="1" x14ac:dyDescent="0.25">
      <c r="A27" s="178" t="s">
        <v>217</v>
      </c>
      <c r="B27" s="178"/>
      <c r="C27" s="151"/>
      <c r="D27" s="93"/>
      <c r="E27" s="93"/>
      <c r="F27" s="93"/>
      <c r="G27" s="93"/>
      <c r="H27" s="93"/>
      <c r="I27" s="93"/>
      <c r="J27" s="93"/>
    </row>
    <row r="28" spans="1:35" ht="36.75" customHeight="1" x14ac:dyDescent="0.25">
      <c r="A28" s="178" t="s">
        <v>218</v>
      </c>
      <c r="B28" s="178"/>
      <c r="C28" s="152"/>
      <c r="D28" s="93"/>
      <c r="E28" s="93"/>
      <c r="F28" s="93"/>
      <c r="G28" s="93"/>
      <c r="H28" s="93"/>
      <c r="I28" s="93"/>
      <c r="J28" s="93"/>
    </row>
    <row r="29" spans="1:35" ht="33.75" customHeight="1" x14ac:dyDescent="0.25">
      <c r="A29" s="178" t="s">
        <v>219</v>
      </c>
      <c r="B29" s="178"/>
      <c r="C29" s="153"/>
      <c r="D29" s="93"/>
      <c r="E29" s="93"/>
      <c r="F29" s="93"/>
      <c r="G29" s="93"/>
      <c r="H29" s="93"/>
      <c r="I29" s="93"/>
      <c r="J29" s="93"/>
    </row>
    <row r="30" spans="1:35" ht="33.75" customHeight="1" x14ac:dyDescent="0.25">
      <c r="A30" s="93"/>
      <c r="B30" s="93"/>
      <c r="C30" s="93"/>
      <c r="D30" s="93"/>
      <c r="E30" s="93"/>
      <c r="F30" s="93"/>
      <c r="G30" s="93"/>
      <c r="H30" s="93"/>
      <c r="I30" s="93"/>
      <c r="J30" s="93"/>
    </row>
    <row r="31" spans="1:35" ht="36" customHeight="1" x14ac:dyDescent="0.2">
      <c r="A31" s="204" t="s">
        <v>68</v>
      </c>
      <c r="B31" s="154" t="s">
        <v>69</v>
      </c>
      <c r="C31" s="205" t="s">
        <v>70</v>
      </c>
      <c r="D31" s="155" t="s">
        <v>199</v>
      </c>
      <c r="E31" s="206" t="s">
        <v>71</v>
      </c>
      <c r="F31" s="156" t="s">
        <v>215</v>
      </c>
      <c r="G31" s="93"/>
      <c r="H31" s="93"/>
      <c r="I31" s="93"/>
      <c r="J31" s="93"/>
      <c r="K31" s="93"/>
      <c r="L31" s="93"/>
      <c r="M31" s="93"/>
      <c r="N31" s="93"/>
      <c r="O31" s="168"/>
      <c r="P31" s="93"/>
      <c r="Q31" s="93"/>
      <c r="R31" s="93"/>
      <c r="S31" s="93"/>
      <c r="T31" s="93"/>
      <c r="U31" s="93"/>
      <c r="V31" s="93"/>
      <c r="W31" s="93"/>
      <c r="X31" s="93"/>
      <c r="Y31" s="93"/>
      <c r="Z31" s="93"/>
      <c r="AA31" s="93"/>
      <c r="AB31" s="93"/>
      <c r="AC31" s="93"/>
      <c r="AD31" s="93"/>
    </row>
    <row r="32" spans="1:35" ht="34.5" customHeight="1" x14ac:dyDescent="0.2">
      <c r="A32" s="204"/>
      <c r="B32" s="154" t="s">
        <v>72</v>
      </c>
      <c r="C32" s="205"/>
      <c r="D32" s="154" t="s">
        <v>72</v>
      </c>
      <c r="E32" s="206"/>
      <c r="F32" s="157" t="s">
        <v>216</v>
      </c>
      <c r="G32" s="93"/>
      <c r="H32" s="93"/>
      <c r="I32" s="93"/>
      <c r="J32" s="93"/>
      <c r="K32" s="93"/>
      <c r="L32" s="93"/>
      <c r="M32" s="93"/>
      <c r="N32" s="93"/>
      <c r="O32" s="168"/>
      <c r="P32" s="93"/>
      <c r="Q32" s="93"/>
      <c r="R32" s="93"/>
      <c r="S32" s="93"/>
      <c r="T32" s="93"/>
      <c r="U32" s="93"/>
      <c r="V32" s="93"/>
      <c r="W32" s="93"/>
      <c r="X32" s="93"/>
      <c r="Y32" s="93"/>
      <c r="Z32" s="93"/>
      <c r="AA32" s="93"/>
      <c r="AB32" s="93"/>
      <c r="AC32" s="93"/>
      <c r="AD32" s="93"/>
    </row>
    <row r="33" spans="1:30" x14ac:dyDescent="0.2">
      <c r="A33" s="93"/>
      <c r="B33" s="93"/>
      <c r="C33" s="93"/>
      <c r="D33" s="93"/>
      <c r="E33" s="93"/>
      <c r="F33" s="93"/>
      <c r="G33" s="93"/>
      <c r="H33" s="93"/>
      <c r="I33" s="93"/>
      <c r="J33" s="93"/>
      <c r="K33" s="93"/>
      <c r="L33" s="93"/>
      <c r="M33" s="93"/>
      <c r="N33" s="93"/>
      <c r="O33" s="168"/>
      <c r="P33" s="93"/>
      <c r="Q33" s="93"/>
      <c r="R33" s="93"/>
      <c r="S33" s="93"/>
      <c r="T33" s="93"/>
      <c r="U33" s="93"/>
      <c r="V33" s="93"/>
      <c r="W33" s="93"/>
      <c r="X33" s="93"/>
      <c r="Y33" s="93"/>
      <c r="Z33" s="93"/>
      <c r="AA33" s="93"/>
      <c r="AB33" s="93"/>
      <c r="AC33" s="93"/>
      <c r="AD33" s="93"/>
    </row>
  </sheetData>
  <mergeCells count="25">
    <mergeCell ref="A1:AF4"/>
    <mergeCell ref="AC8:AE9"/>
    <mergeCell ref="AF8:AH9"/>
    <mergeCell ref="AA9:AB9"/>
    <mergeCell ref="K8:AB8"/>
    <mergeCell ref="A8:H9"/>
    <mergeCell ref="S9:Z9"/>
    <mergeCell ref="K9:R9"/>
    <mergeCell ref="A31:A32"/>
    <mergeCell ref="C31:C32"/>
    <mergeCell ref="E31:E32"/>
    <mergeCell ref="A29:B29"/>
    <mergeCell ref="A28:B28"/>
    <mergeCell ref="A27:B27"/>
    <mergeCell ref="A23:F23"/>
    <mergeCell ref="AC12:AC14"/>
    <mergeCell ref="AD12:AD14"/>
    <mergeCell ref="AE12:AE14"/>
    <mergeCell ref="AD15:AD17"/>
    <mergeCell ref="AC15:AC17"/>
    <mergeCell ref="AE15:AE17"/>
    <mergeCell ref="D15:D17"/>
    <mergeCell ref="D12:D14"/>
    <mergeCell ref="C12:C14"/>
    <mergeCell ref="C15:C17"/>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73</v>
      </c>
      <c r="B1" s="2" t="s">
        <v>74</v>
      </c>
      <c r="C1" s="2" t="s">
        <v>75</v>
      </c>
      <c r="D1" s="2" t="s">
        <v>76</v>
      </c>
      <c r="E1" s="3" t="s">
        <v>77</v>
      </c>
    </row>
    <row r="2" spans="1:5" x14ac:dyDescent="0.25">
      <c r="A2" s="5" t="s">
        <v>78</v>
      </c>
      <c r="B2" s="6">
        <v>462837515</v>
      </c>
      <c r="C2" s="6">
        <v>458544520.75015002</v>
      </c>
      <c r="D2" s="6">
        <f t="shared" ref="D2:D24" si="0">+B2-C2</f>
        <v>4292994.2498499751</v>
      </c>
      <c r="E2" s="7"/>
    </row>
    <row r="3" spans="1:5" ht="24" x14ac:dyDescent="0.25">
      <c r="A3" s="8" t="s">
        <v>79</v>
      </c>
      <c r="B3" s="9">
        <v>14321969830</v>
      </c>
      <c r="C3" s="9">
        <v>22744637270.214577</v>
      </c>
      <c r="D3" s="10">
        <f>+B3-C3</f>
        <v>-8422667440.2145767</v>
      </c>
      <c r="E3" s="11" t="s">
        <v>80</v>
      </c>
    </row>
    <row r="4" spans="1:5" x14ac:dyDescent="0.25">
      <c r="A4" s="5" t="s">
        <v>81</v>
      </c>
      <c r="B4" s="6">
        <v>41513478872</v>
      </c>
      <c r="C4" s="6">
        <v>40772810534.447693</v>
      </c>
      <c r="D4" s="6">
        <f t="shared" si="0"/>
        <v>740668337.55230713</v>
      </c>
      <c r="E4" s="7"/>
    </row>
    <row r="5" spans="1:5" ht="45" x14ac:dyDescent="0.25">
      <c r="A5" s="12" t="s">
        <v>82</v>
      </c>
      <c r="B5" s="6">
        <v>17609115631</v>
      </c>
      <c r="C5" s="6">
        <v>12578571952.608334</v>
      </c>
      <c r="D5" s="6">
        <f t="shared" si="0"/>
        <v>5030543678.3916664</v>
      </c>
      <c r="E5" s="7"/>
    </row>
    <row r="6" spans="1:5" x14ac:dyDescent="0.25">
      <c r="A6" s="5" t="s">
        <v>83</v>
      </c>
      <c r="B6" s="6">
        <v>1795538738</v>
      </c>
      <c r="C6" s="6">
        <v>148615160.66496599</v>
      </c>
      <c r="D6" s="6">
        <f t="shared" si="0"/>
        <v>1646923577.3350339</v>
      </c>
      <c r="E6" s="7"/>
    </row>
    <row r="7" spans="1:5" x14ac:dyDescent="0.25">
      <c r="A7" s="5" t="s">
        <v>84</v>
      </c>
      <c r="B7" s="6">
        <v>5027695390</v>
      </c>
      <c r="C7" s="6">
        <v>4126412237.5356622</v>
      </c>
      <c r="D7" s="6">
        <f t="shared" si="0"/>
        <v>901283152.46433783</v>
      </c>
      <c r="E7" s="7"/>
    </row>
    <row r="8" spans="1:5" x14ac:dyDescent="0.25">
      <c r="A8" s="5" t="s">
        <v>85</v>
      </c>
      <c r="B8" s="6">
        <v>284805801</v>
      </c>
      <c r="C8" s="6">
        <v>284805801.37796807</v>
      </c>
      <c r="D8" s="6">
        <f t="shared" si="0"/>
        <v>-0.37796807289123535</v>
      </c>
      <c r="E8" s="7"/>
    </row>
    <row r="9" spans="1:5" x14ac:dyDescent="0.25">
      <c r="A9" s="5" t="s">
        <v>86</v>
      </c>
      <c r="B9" s="6">
        <v>1060000000</v>
      </c>
      <c r="C9" s="6">
        <v>955211693.6768893</v>
      </c>
      <c r="D9" s="6">
        <f t="shared" si="0"/>
        <v>104788306.3231107</v>
      </c>
      <c r="E9" s="7"/>
    </row>
    <row r="10" spans="1:5" ht="24" x14ac:dyDescent="0.25">
      <c r="A10" s="13" t="s">
        <v>87</v>
      </c>
      <c r="B10" s="14">
        <v>1339252071</v>
      </c>
      <c r="C10" s="14">
        <v>1339252071.3330276</v>
      </c>
      <c r="D10" s="14">
        <f t="shared" si="0"/>
        <v>-0.33302760124206543</v>
      </c>
      <c r="E10" s="15" t="s">
        <v>88</v>
      </c>
    </row>
    <row r="11" spans="1:5" x14ac:dyDescent="0.25">
      <c r="A11" s="5" t="s">
        <v>89</v>
      </c>
      <c r="B11" s="6">
        <v>434351340</v>
      </c>
      <c r="C11" s="6">
        <v>317674487.30708599</v>
      </c>
      <c r="D11" s="6">
        <f t="shared" si="0"/>
        <v>116676852.69291401</v>
      </c>
      <c r="E11" s="7"/>
    </row>
    <row r="12" spans="1:5" x14ac:dyDescent="0.25">
      <c r="A12" s="5" t="s">
        <v>90</v>
      </c>
      <c r="B12" s="6">
        <v>146000000</v>
      </c>
      <c r="C12" s="6">
        <v>145739698.41422197</v>
      </c>
      <c r="D12" s="6">
        <f t="shared" si="0"/>
        <v>260301.58577802777</v>
      </c>
      <c r="E12" s="7"/>
    </row>
    <row r="13" spans="1:5" ht="30" x14ac:dyDescent="0.25">
      <c r="A13" s="16" t="s">
        <v>91</v>
      </c>
      <c r="B13" s="14">
        <v>7831590388</v>
      </c>
      <c r="C13" s="14">
        <v>7115239857.4586487</v>
      </c>
      <c r="D13" s="14">
        <f t="shared" si="0"/>
        <v>716350530.54135132</v>
      </c>
      <c r="E13" s="17"/>
    </row>
    <row r="14" spans="1:5" ht="45" x14ac:dyDescent="0.25">
      <c r="A14" s="16" t="s">
        <v>92</v>
      </c>
      <c r="B14" s="14">
        <v>16041260647</v>
      </c>
      <c r="C14" s="14">
        <v>6601774947.3160334</v>
      </c>
      <c r="D14" s="14">
        <f t="shared" si="0"/>
        <v>9439485699.6839676</v>
      </c>
      <c r="E14" s="15"/>
    </row>
    <row r="15" spans="1:5" x14ac:dyDescent="0.25">
      <c r="A15" s="5" t="s">
        <v>93</v>
      </c>
      <c r="B15" s="6">
        <v>50000000</v>
      </c>
      <c r="C15" s="6">
        <v>49897706.387439996</v>
      </c>
      <c r="D15" s="6">
        <f t="shared" si="0"/>
        <v>102293.612560004</v>
      </c>
      <c r="E15" s="7"/>
    </row>
    <row r="16" spans="1:5" x14ac:dyDescent="0.25">
      <c r="A16" s="5" t="s">
        <v>94</v>
      </c>
      <c r="B16" s="6">
        <v>274833082</v>
      </c>
      <c r="C16" s="6">
        <v>273710549.38619</v>
      </c>
      <c r="D16" s="6">
        <f t="shared" si="0"/>
        <v>1122532.6138100028</v>
      </c>
      <c r="E16" s="7"/>
    </row>
    <row r="17" spans="1:7" ht="16.5" customHeight="1" x14ac:dyDescent="0.25">
      <c r="A17" s="18" t="s">
        <v>95</v>
      </c>
      <c r="B17" s="19">
        <v>1768461537</v>
      </c>
      <c r="C17" s="19">
        <v>1768461537</v>
      </c>
      <c r="D17" s="19">
        <f t="shared" si="0"/>
        <v>0</v>
      </c>
      <c r="E17" s="7"/>
    </row>
    <row r="18" spans="1:7" x14ac:dyDescent="0.25">
      <c r="A18" s="18" t="s">
        <v>96</v>
      </c>
      <c r="B18" s="19">
        <v>1495909812</v>
      </c>
      <c r="C18" s="19">
        <v>1495909812</v>
      </c>
      <c r="D18" s="19">
        <f t="shared" si="0"/>
        <v>0</v>
      </c>
      <c r="E18" s="7"/>
    </row>
    <row r="19" spans="1:7" x14ac:dyDescent="0.25">
      <c r="A19" s="18" t="s">
        <v>97</v>
      </c>
      <c r="B19" s="19">
        <v>3104297472</v>
      </c>
      <c r="C19" s="19">
        <v>3104297472</v>
      </c>
      <c r="D19" s="19">
        <f t="shared" si="0"/>
        <v>0</v>
      </c>
      <c r="E19" s="7"/>
    </row>
    <row r="20" spans="1:7" x14ac:dyDescent="0.25">
      <c r="A20" s="18" t="s">
        <v>98</v>
      </c>
      <c r="B20" s="19">
        <v>257506262</v>
      </c>
      <c r="C20" s="19">
        <v>257506262</v>
      </c>
      <c r="D20" s="19">
        <f t="shared" si="0"/>
        <v>0</v>
      </c>
      <c r="E20" s="7"/>
    </row>
    <row r="21" spans="1:7" x14ac:dyDescent="0.25">
      <c r="A21" s="18" t="s">
        <v>99</v>
      </c>
      <c r="B21" s="19">
        <v>8588622123</v>
      </c>
      <c r="C21" s="19">
        <v>8588622123</v>
      </c>
      <c r="D21" s="19">
        <f t="shared" si="0"/>
        <v>0</v>
      </c>
      <c r="E21" s="7"/>
    </row>
    <row r="22" spans="1:7" x14ac:dyDescent="0.25">
      <c r="A22" s="20" t="s">
        <v>100</v>
      </c>
      <c r="B22" s="21">
        <v>5000000000</v>
      </c>
      <c r="C22" s="21">
        <v>5000000000</v>
      </c>
      <c r="D22" s="21">
        <f t="shared" si="0"/>
        <v>0</v>
      </c>
      <c r="E22" s="22" t="s">
        <v>101</v>
      </c>
    </row>
    <row r="23" spans="1:7" x14ac:dyDescent="0.25">
      <c r="A23" s="20" t="s">
        <v>102</v>
      </c>
      <c r="B23" s="21">
        <v>224000000</v>
      </c>
      <c r="C23" s="21">
        <v>224000000</v>
      </c>
      <c r="D23" s="21">
        <f t="shared" si="0"/>
        <v>0</v>
      </c>
      <c r="E23" s="22" t="s">
        <v>101</v>
      </c>
    </row>
    <row r="24" spans="1:7" ht="15.75" thickBot="1" x14ac:dyDescent="0.3">
      <c r="A24" s="23" t="s">
        <v>103</v>
      </c>
      <c r="B24" s="24">
        <v>825938353</v>
      </c>
      <c r="C24" s="24">
        <v>825938353</v>
      </c>
      <c r="D24" s="24">
        <f t="shared" si="0"/>
        <v>0</v>
      </c>
      <c r="E24" s="25"/>
    </row>
    <row r="25" spans="1:7" x14ac:dyDescent="0.25">
      <c r="A25" s="26" t="s">
        <v>104</v>
      </c>
      <c r="B25" s="27">
        <f>SUM(B2:B24)</f>
        <v>129457464864</v>
      </c>
      <c r="C25" s="27">
        <f t="shared" ref="C25" si="1">SUM(C2:C24)</f>
        <v>119177634047.87888</v>
      </c>
      <c r="D25" s="27">
        <f>SUM(D2:D24)</f>
        <v>10279830816.121115</v>
      </c>
      <c r="E25"/>
    </row>
    <row r="26" spans="1:7" x14ac:dyDescent="0.25">
      <c r="E26" s="30"/>
    </row>
    <row r="29" spans="1:7" x14ac:dyDescent="0.25">
      <c r="A29" s="220" t="s">
        <v>105</v>
      </c>
      <c r="B29" s="220"/>
      <c r="C29" s="220"/>
      <c r="D29" s="220"/>
      <c r="E29" s="220"/>
      <c r="F29" s="220"/>
    </row>
    <row r="30" spans="1:7" x14ac:dyDescent="0.25">
      <c r="A30" s="31" t="s">
        <v>106</v>
      </c>
      <c r="B30" s="32" t="s">
        <v>107</v>
      </c>
      <c r="C30" s="33" t="s">
        <v>108</v>
      </c>
      <c r="D30" s="33" t="s">
        <v>109</v>
      </c>
      <c r="E30" s="33" t="s">
        <v>110</v>
      </c>
      <c r="F30" s="34" t="s">
        <v>111</v>
      </c>
      <c r="G30" s="34" t="s">
        <v>112</v>
      </c>
    </row>
    <row r="31" spans="1:7" ht="15" customHeight="1" x14ac:dyDescent="0.25">
      <c r="A31" s="221" t="s">
        <v>81</v>
      </c>
      <c r="B31" s="35" t="s">
        <v>113</v>
      </c>
      <c r="C31" s="223">
        <f>+D4</f>
        <v>740668337.55230713</v>
      </c>
      <c r="D31" s="36" t="s">
        <v>114</v>
      </c>
      <c r="E31" s="225"/>
      <c r="F31" s="218" t="s">
        <v>115</v>
      </c>
      <c r="G31" s="218" t="s">
        <v>116</v>
      </c>
    </row>
    <row r="32" spans="1:7" ht="23.25" thickBot="1" x14ac:dyDescent="0.3">
      <c r="A32" s="222"/>
      <c r="B32" s="37" t="s">
        <v>117</v>
      </c>
      <c r="C32" s="224"/>
      <c r="D32" s="38" t="s">
        <v>114</v>
      </c>
      <c r="E32" s="226"/>
      <c r="F32" s="219"/>
      <c r="G32" s="219"/>
    </row>
    <row r="33" spans="1:7" ht="15" customHeight="1" x14ac:dyDescent="0.25">
      <c r="A33" s="227" t="s">
        <v>82</v>
      </c>
      <c r="B33" s="39" t="s">
        <v>118</v>
      </c>
      <c r="C33" s="228">
        <f>+D5</f>
        <v>5030543678.3916664</v>
      </c>
      <c r="D33" s="230" t="s">
        <v>119</v>
      </c>
      <c r="E33" s="225"/>
      <c r="F33" s="40"/>
      <c r="G33" s="40"/>
    </row>
    <row r="34" spans="1:7" ht="81.75" customHeight="1" thickBot="1" x14ac:dyDescent="0.3">
      <c r="A34" s="222"/>
      <c r="B34" s="41" t="s">
        <v>120</v>
      </c>
      <c r="C34" s="229"/>
      <c r="D34" s="231"/>
      <c r="E34" s="226"/>
      <c r="F34" s="42" t="s">
        <v>121</v>
      </c>
      <c r="G34" s="42" t="s">
        <v>122</v>
      </c>
    </row>
    <row r="35" spans="1:7" ht="71.25" customHeight="1" thickBot="1" x14ac:dyDescent="0.3">
      <c r="A35" s="43" t="s">
        <v>83</v>
      </c>
      <c r="B35" s="44" t="s">
        <v>123</v>
      </c>
      <c r="C35" s="45">
        <f>+D6</f>
        <v>1646923577.3350339</v>
      </c>
      <c r="D35" s="38" t="s">
        <v>114</v>
      </c>
      <c r="E35" s="46" t="s">
        <v>124</v>
      </c>
      <c r="F35" s="42" t="s">
        <v>125</v>
      </c>
      <c r="G35" s="42" t="s">
        <v>126</v>
      </c>
    </row>
    <row r="36" spans="1:7" ht="45.75" customHeight="1" thickBot="1" x14ac:dyDescent="0.3">
      <c r="A36" s="43" t="s">
        <v>127</v>
      </c>
      <c r="B36" s="44" t="s">
        <v>128</v>
      </c>
      <c r="C36" s="45">
        <f>+D7</f>
        <v>901283152.46433783</v>
      </c>
      <c r="D36" s="38" t="s">
        <v>114</v>
      </c>
      <c r="E36" s="46" t="s">
        <v>129</v>
      </c>
      <c r="F36" s="42" t="s">
        <v>130</v>
      </c>
      <c r="G36" s="42" t="s">
        <v>131</v>
      </c>
    </row>
    <row r="37" spans="1:7" ht="18" customHeight="1" x14ac:dyDescent="0.25">
      <c r="A37" s="227" t="s">
        <v>86</v>
      </c>
      <c r="B37" s="35" t="s">
        <v>132</v>
      </c>
      <c r="C37" s="228"/>
      <c r="D37" s="36" t="s">
        <v>133</v>
      </c>
      <c r="E37" s="225" t="s">
        <v>134</v>
      </c>
      <c r="F37" s="232" t="s">
        <v>135</v>
      </c>
      <c r="G37" s="232" t="s">
        <v>136</v>
      </c>
    </row>
    <row r="38" spans="1:7" ht="27" customHeight="1" thickBot="1" x14ac:dyDescent="0.3">
      <c r="A38" s="222"/>
      <c r="B38" s="47" t="s">
        <v>137</v>
      </c>
      <c r="C38" s="229"/>
      <c r="D38" s="38"/>
      <c r="E38" s="226"/>
      <c r="F38" s="219"/>
      <c r="G38" s="219"/>
    </row>
    <row r="39" spans="1:7" ht="26.25" customHeight="1" x14ac:dyDescent="0.25">
      <c r="A39" s="221" t="s">
        <v>89</v>
      </c>
      <c r="B39" s="35" t="s">
        <v>138</v>
      </c>
      <c r="C39" s="228">
        <f>+D11</f>
        <v>116676852.69291401</v>
      </c>
      <c r="D39" s="36" t="s">
        <v>119</v>
      </c>
      <c r="E39" s="233" t="s">
        <v>139</v>
      </c>
      <c r="F39" s="232" t="s">
        <v>140</v>
      </c>
      <c r="G39" s="232" t="s">
        <v>141</v>
      </c>
    </row>
    <row r="40" spans="1:7" ht="30" customHeight="1" thickBot="1" x14ac:dyDescent="0.3">
      <c r="A40" s="222"/>
      <c r="B40" s="47" t="s">
        <v>142</v>
      </c>
      <c r="C40" s="229"/>
      <c r="D40" s="48"/>
      <c r="E40" s="234"/>
      <c r="F40" s="219"/>
      <c r="G40" s="219"/>
    </row>
    <row r="41" spans="1:7" x14ac:dyDescent="0.25">
      <c r="A41" s="227" t="s">
        <v>91</v>
      </c>
      <c r="B41" s="49" t="s">
        <v>143</v>
      </c>
      <c r="C41" s="228">
        <f>+D13</f>
        <v>716350530.54135132</v>
      </c>
      <c r="D41" s="36" t="s">
        <v>114</v>
      </c>
      <c r="E41" s="236" t="s">
        <v>144</v>
      </c>
      <c r="F41" s="40" t="s">
        <v>145</v>
      </c>
      <c r="G41" s="40" t="s">
        <v>146</v>
      </c>
    </row>
    <row r="42" spans="1:7" ht="24.75" x14ac:dyDescent="0.25">
      <c r="A42" s="221"/>
      <c r="B42" s="49" t="s">
        <v>147</v>
      </c>
      <c r="C42" s="235"/>
      <c r="D42" s="50" t="s">
        <v>148</v>
      </c>
      <c r="E42" s="236"/>
      <c r="F42" s="40"/>
      <c r="G42" s="40"/>
    </row>
    <row r="43" spans="1:7" ht="15.75" thickBot="1" x14ac:dyDescent="0.3">
      <c r="A43" s="222"/>
      <c r="B43" s="47" t="s">
        <v>149</v>
      </c>
      <c r="C43" s="229"/>
      <c r="D43" s="38" t="s">
        <v>133</v>
      </c>
      <c r="E43" s="234"/>
      <c r="F43" s="42" t="s">
        <v>150</v>
      </c>
      <c r="G43" s="42" t="s">
        <v>151</v>
      </c>
    </row>
    <row r="44" spans="1:7" ht="24.75" customHeight="1" x14ac:dyDescent="0.25">
      <c r="A44" s="227" t="s">
        <v>92</v>
      </c>
      <c r="B44" s="51" t="s">
        <v>152</v>
      </c>
      <c r="C44" s="228">
        <f>+D14</f>
        <v>9439485699.6839676</v>
      </c>
      <c r="D44" s="36" t="s">
        <v>114</v>
      </c>
      <c r="E44" s="237"/>
      <c r="F44" s="218" t="s">
        <v>153</v>
      </c>
      <c r="G44" s="218" t="s">
        <v>146</v>
      </c>
    </row>
    <row r="45" spans="1:7" ht="24.75" x14ac:dyDescent="0.25">
      <c r="A45" s="221"/>
      <c r="B45" s="52" t="s">
        <v>154</v>
      </c>
      <c r="C45" s="235"/>
      <c r="D45" s="36" t="s">
        <v>114</v>
      </c>
      <c r="E45" s="237"/>
      <c r="F45" s="218"/>
      <c r="G45" s="218"/>
    </row>
    <row r="46" spans="1:7" ht="25.5" customHeight="1" x14ac:dyDescent="0.25">
      <c r="A46" s="221"/>
      <c r="B46" s="53" t="s">
        <v>155</v>
      </c>
      <c r="C46" s="235"/>
      <c r="D46" s="36" t="s">
        <v>114</v>
      </c>
      <c r="E46" s="237"/>
      <c r="F46" s="218"/>
      <c r="G46" s="218"/>
    </row>
    <row r="47" spans="1:7" ht="41.25" customHeight="1" thickBot="1" x14ac:dyDescent="0.3">
      <c r="A47" s="222"/>
      <c r="B47" s="54" t="s">
        <v>156</v>
      </c>
      <c r="C47" s="229"/>
      <c r="D47" s="48"/>
      <c r="E47" s="238"/>
      <c r="F47" s="42" t="s">
        <v>157</v>
      </c>
      <c r="G47" s="42" t="s">
        <v>122</v>
      </c>
    </row>
    <row r="48" spans="1:7" x14ac:dyDescent="0.25">
      <c r="A48" s="55"/>
      <c r="B48" s="56" t="s">
        <v>158</v>
      </c>
      <c r="C48" s="57">
        <f>SUM(C31:C47)</f>
        <v>18591931828.661579</v>
      </c>
    </row>
    <row r="50" spans="1:5" x14ac:dyDescent="0.25">
      <c r="A50" s="58" t="s">
        <v>159</v>
      </c>
      <c r="B50" s="58"/>
      <c r="C50" s="58"/>
      <c r="D50" s="58"/>
      <c r="E50"/>
    </row>
    <row r="51" spans="1:5" x14ac:dyDescent="0.25">
      <c r="A51" s="59" t="s">
        <v>160</v>
      </c>
      <c r="B51" s="60" t="s">
        <v>108</v>
      </c>
      <c r="C51" s="60" t="s">
        <v>161</v>
      </c>
      <c r="D51" s="60" t="s">
        <v>162</v>
      </c>
      <c r="E51" s="61" t="s">
        <v>163</v>
      </c>
    </row>
    <row r="52" spans="1:5" ht="56.25" x14ac:dyDescent="0.25">
      <c r="A52" s="16" t="s">
        <v>92</v>
      </c>
      <c r="B52" s="62">
        <f>+D3</f>
        <v>-8422667440.2145767</v>
      </c>
      <c r="C52" s="63" t="s">
        <v>79</v>
      </c>
      <c r="D52" s="64" t="s">
        <v>164</v>
      </c>
      <c r="E52" s="65" t="s">
        <v>165</v>
      </c>
    </row>
    <row r="53" spans="1:5" ht="48" x14ac:dyDescent="0.25">
      <c r="A53" s="13" t="s">
        <v>84</v>
      </c>
      <c r="B53" s="66">
        <v>159027035</v>
      </c>
      <c r="C53" s="67" t="s">
        <v>85</v>
      </c>
      <c r="D53" s="68" t="s">
        <v>166</v>
      </c>
      <c r="E53" s="65" t="s">
        <v>167</v>
      </c>
    </row>
    <row r="54" spans="1:5" x14ac:dyDescent="0.25">
      <c r="A54"/>
      <c r="B54" s="29"/>
      <c r="E54"/>
    </row>
    <row r="55" spans="1:5" ht="15.75" thickBot="1" x14ac:dyDescent="0.3">
      <c r="A55"/>
      <c r="B55" s="29"/>
      <c r="E55"/>
    </row>
    <row r="56" spans="1:5" ht="15.75" x14ac:dyDescent="0.25">
      <c r="A56" s="69" t="s">
        <v>168</v>
      </c>
      <c r="B56" s="70"/>
      <c r="E56"/>
    </row>
    <row r="57" spans="1:5" x14ac:dyDescent="0.25">
      <c r="A57" s="71" t="s">
        <v>169</v>
      </c>
      <c r="B57" s="72" t="s">
        <v>108</v>
      </c>
      <c r="E57"/>
    </row>
    <row r="58" spans="1:5" x14ac:dyDescent="0.25">
      <c r="A58" s="5" t="s">
        <v>170</v>
      </c>
      <c r="B58" s="73">
        <f>+C78</f>
        <v>126052345944</v>
      </c>
      <c r="E58"/>
    </row>
    <row r="59" spans="1:5" x14ac:dyDescent="0.25">
      <c r="A59" s="5" t="s">
        <v>171</v>
      </c>
      <c r="B59" s="73">
        <f>+C83</f>
        <v>28064619790</v>
      </c>
      <c r="E59"/>
    </row>
    <row r="60" spans="1:5" ht="24" x14ac:dyDescent="0.25">
      <c r="A60" s="74" t="s">
        <v>172</v>
      </c>
      <c r="B60" s="75">
        <f>+C79-B59</f>
        <v>6136338428</v>
      </c>
      <c r="C60" s="76" t="s">
        <v>173</v>
      </c>
      <c r="E60"/>
    </row>
    <row r="61" spans="1:5" x14ac:dyDescent="0.25">
      <c r="A61" s="5" t="s">
        <v>174</v>
      </c>
      <c r="B61" s="73">
        <f>+B58-B59-B60</f>
        <v>91851387726</v>
      </c>
      <c r="E61"/>
    </row>
    <row r="62" spans="1:5" ht="15.75" thickBot="1" x14ac:dyDescent="0.3">
      <c r="A62" s="77" t="s">
        <v>175</v>
      </c>
      <c r="B62" s="78">
        <f>+B59/B58</f>
        <v>0.22264258217350422</v>
      </c>
      <c r="E62"/>
    </row>
    <row r="63" spans="1:5" x14ac:dyDescent="0.25">
      <c r="A63"/>
      <c r="B63" s="79"/>
      <c r="E63"/>
    </row>
    <row r="64" spans="1:5" x14ac:dyDescent="0.25">
      <c r="A64"/>
      <c r="B64" s="80"/>
      <c r="E64"/>
    </row>
    <row r="65" spans="1:5" x14ac:dyDescent="0.25">
      <c r="A65" s="81" t="s">
        <v>176</v>
      </c>
      <c r="B65" s="81"/>
      <c r="C65" s="81"/>
      <c r="E65"/>
    </row>
    <row r="66" spans="1:5" x14ac:dyDescent="0.25">
      <c r="A66" s="82" t="s">
        <v>177</v>
      </c>
      <c r="B66" s="83"/>
      <c r="C66" s="84">
        <v>118704526772</v>
      </c>
      <c r="E66"/>
    </row>
    <row r="67" spans="1:5" x14ac:dyDescent="0.25">
      <c r="A67" s="85" t="s">
        <v>178</v>
      </c>
      <c r="B67" s="29"/>
      <c r="C67" s="29">
        <f>+B68+B69+B70+B71</f>
        <v>12752938092</v>
      </c>
      <c r="E67"/>
    </row>
    <row r="68" spans="1:5" x14ac:dyDescent="0.25">
      <c r="A68" t="s">
        <v>179</v>
      </c>
      <c r="B68" s="86">
        <v>7025971007</v>
      </c>
      <c r="E68"/>
    </row>
    <row r="69" spans="1:5" x14ac:dyDescent="0.25">
      <c r="A69" t="s">
        <v>180</v>
      </c>
      <c r="B69" s="86">
        <v>1495909812</v>
      </c>
      <c r="E69"/>
    </row>
    <row r="70" spans="1:5" x14ac:dyDescent="0.25">
      <c r="A70" t="s">
        <v>181</v>
      </c>
      <c r="B70" s="86">
        <v>825938353</v>
      </c>
      <c r="E70"/>
    </row>
    <row r="71" spans="1:5" x14ac:dyDescent="0.25">
      <c r="A71" s="87" t="s">
        <v>182</v>
      </c>
      <c r="B71" s="88">
        <v>3405118920</v>
      </c>
      <c r="C71" s="89"/>
      <c r="E71"/>
    </row>
    <row r="72" spans="1:5" x14ac:dyDescent="0.25">
      <c r="A72" s="85" t="s">
        <v>183</v>
      </c>
      <c r="B72" s="86"/>
      <c r="C72" s="29">
        <f>-B73</f>
        <v>-2000000000</v>
      </c>
      <c r="E72"/>
    </row>
    <row r="73" spans="1:5" x14ac:dyDescent="0.25">
      <c r="A73" t="s">
        <v>184</v>
      </c>
      <c r="B73" s="86">
        <v>2000000000</v>
      </c>
      <c r="E73"/>
    </row>
    <row r="74" spans="1:5" x14ac:dyDescent="0.25">
      <c r="A74" s="90" t="s">
        <v>185</v>
      </c>
      <c r="B74" s="27"/>
      <c r="C74" s="91">
        <f>+C66+C67+C72</f>
        <v>129457464864</v>
      </c>
      <c r="E74"/>
    </row>
    <row r="78" spans="1:5" x14ac:dyDescent="0.25">
      <c r="B78" s="92" t="s">
        <v>186</v>
      </c>
      <c r="C78" s="92">
        <v>126052345944</v>
      </c>
    </row>
    <row r="79" spans="1:5" x14ac:dyDescent="0.25">
      <c r="B79" s="92" t="s">
        <v>187</v>
      </c>
      <c r="C79" s="92">
        <v>34200958218</v>
      </c>
    </row>
    <row r="80" spans="1:5" x14ac:dyDescent="0.25">
      <c r="B80" s="92" t="s">
        <v>188</v>
      </c>
      <c r="C80" s="92">
        <v>91851387726</v>
      </c>
    </row>
    <row r="81" spans="2:3" x14ac:dyDescent="0.25">
      <c r="B81" s="92" t="s">
        <v>111</v>
      </c>
      <c r="C81" s="92">
        <v>11074423275</v>
      </c>
    </row>
    <row r="82" spans="2:3" x14ac:dyDescent="0.25">
      <c r="B82" s="92" t="s">
        <v>189</v>
      </c>
      <c r="C82" s="92">
        <v>16990196515</v>
      </c>
    </row>
    <row r="83" spans="2:3" x14ac:dyDescent="0.25">
      <c r="B83" s="92" t="s">
        <v>171</v>
      </c>
      <c r="C83" s="92">
        <f>+C81+C82</f>
        <v>28064619790</v>
      </c>
    </row>
    <row r="84" spans="2:3" x14ac:dyDescent="0.25">
      <c r="B84" s="92" t="s">
        <v>190</v>
      </c>
      <c r="C84" s="92">
        <f>+C79-C83</f>
        <v>6136338428</v>
      </c>
    </row>
    <row r="85" spans="2:3" x14ac:dyDescent="0.25">
      <c r="B85" s="92"/>
      <c r="C85" s="92">
        <f>+C78-C80</f>
        <v>34200958218</v>
      </c>
    </row>
    <row r="86" spans="2:3" x14ac:dyDescent="0.25">
      <c r="B86" s="92"/>
      <c r="C86" s="92">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9EBD320131CD41A598C1BC767FB4AA" ma:contentTypeVersion="1" ma:contentTypeDescription="Crear nuevo documento." ma:contentTypeScope="" ma:versionID="c2e2b3a48ebec456f5eebc4f4afc81e2">
  <xsd:schema xmlns:xsd="http://www.w3.org/2001/XMLSchema" xmlns:xs="http://www.w3.org/2001/XMLSchema" xmlns:p="http://schemas.microsoft.com/office/2006/metadata/properties" xmlns:ns2="fc63e449-194d-4c05-995a-52784bfd869a" targetNamespace="http://schemas.microsoft.com/office/2006/metadata/properties" ma:root="true" ma:fieldsID="ccf35c86b077ded8d3bcd49541499d2f" ns2:_="">
    <xsd:import namespace="fc63e449-194d-4c05-995a-52784bfd869a"/>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3e449-194d-4c05-995a-52784bfd869a"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fc63e449-194d-4c05-995a-52784bfd869a">2025-06-10T07:00:00+00:00</Fecha>
  </documentManagement>
</p:properties>
</file>

<file path=customXml/itemProps1.xml><?xml version="1.0" encoding="utf-8"?>
<ds:datastoreItem xmlns:ds="http://schemas.openxmlformats.org/officeDocument/2006/customXml" ds:itemID="{75732FA1-B1CC-47D4-928C-AEC98E2FD085}"/>
</file>

<file path=customXml/itemProps2.xml><?xml version="1.0" encoding="utf-8"?>
<ds:datastoreItem xmlns:ds="http://schemas.openxmlformats.org/officeDocument/2006/customXml" ds:itemID="{6056E2B3-0BC1-4B3A-A226-6D4DE86D2482}"/>
</file>

<file path=customXml/itemProps3.xml><?xml version="1.0" encoding="utf-8"?>
<ds:datastoreItem xmlns:ds="http://schemas.openxmlformats.org/officeDocument/2006/customXml" ds:itemID="{C0889B61-B957-4FD1-B0CD-6E275619E70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2025</vt:lpstr>
      <vt:lpstr>Resumen</vt:lpstr>
      <vt:lpstr>'PLAN ACCIÓN 2025'!Área_de_impresión</vt:lpstr>
      <vt:lpstr>'PLAN ACCIÓN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2025-06-06T22:11:46Z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0x0101001A9EBD320131CD41A598C1BC767FB4AA</vt:lpwstr>
  </property>
</Properties>
</file>