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7. JULIO 2025 - PA - PI (1 al 20 ) (21-31)\"/>
    </mc:Choice>
  </mc:AlternateContent>
  <xr:revisionPtr revIDLastSave="0" documentId="13_ncr:1_{FA35253E-6D52-4149-86F8-C2EE62B6C52D}"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15" i="1" l="1"/>
  <c r="Y15" i="1"/>
  <c r="AA15" i="1"/>
  <c r="AB17" i="1" l="1"/>
  <c r="AA17" i="1"/>
  <c r="Y17" i="1"/>
  <c r="Z17" i="1" s="1"/>
  <c r="Y16" i="1"/>
  <c r="Z16" i="1" s="1"/>
  <c r="Q15" i="1"/>
  <c r="AA12" i="1" l="1"/>
  <c r="R15" i="1"/>
  <c r="Q11" i="1"/>
  <c r="R11" i="1" s="1"/>
  <c r="Y11" i="1"/>
  <c r="Z11" i="1" s="1"/>
  <c r="AE11" i="1"/>
  <c r="Q12" i="1"/>
  <c r="Y12" i="1"/>
  <c r="Z12" i="1" s="1"/>
  <c r="AE12" i="1"/>
  <c r="Q13" i="1"/>
  <c r="R13" i="1" s="1"/>
  <c r="Y13" i="1"/>
  <c r="AA13" i="1" s="1"/>
  <c r="AB13" i="1" s="1"/>
  <c r="Q14" i="1"/>
  <c r="R14" i="1" s="1"/>
  <c r="Y14" i="1"/>
  <c r="Z14" i="1" s="1"/>
  <c r="AE15" i="1"/>
  <c r="Q16" i="1"/>
  <c r="Q17" i="1"/>
  <c r="R17" i="1" s="1"/>
  <c r="Q18" i="1"/>
  <c r="R18" i="1" s="1"/>
  <c r="Y18" i="1"/>
  <c r="Z18" i="1" s="1"/>
  <c r="AE18" i="1"/>
  <c r="Z13" i="1" l="1"/>
  <c r="AB12" i="1"/>
  <c r="AA16" i="1"/>
  <c r="AB16" i="1" s="1"/>
  <c r="AA14" i="1"/>
  <c r="AB14" i="1" s="1"/>
  <c r="AA18" i="1"/>
  <c r="AB18" i="1" s="1"/>
  <c r="R16" i="1"/>
  <c r="R12" i="1"/>
  <c r="AB15" i="1"/>
  <c r="AA11" i="1"/>
  <c r="AB11"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<sst xmlns="http://schemas.openxmlformats.org/spreadsheetml/2006/main" count="309" uniqueCount="235">
  <si>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</si>
  <si>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</si>
  <si>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</si>
  <si>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</si>
  <si>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</si>
  <si>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</si>
  <si>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</si>
  <si>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</si>
  <si>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</si>
  <si>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</si>
  <si>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</si>
  <si>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</si>
  <si>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</si>
  <si>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</si>
  <si>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</si>
  <si>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</si>
  <si>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</si>
  <si>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</si>
  <si>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</si>
  <si>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</si>
  <si>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</si>
  <si>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</si>
  <si>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</si>
  <si>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</si>
  <si>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</si>
  <si>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</si>
  <si>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</si>
  <si>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</si>
  <si>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</si>
  <si>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</si>
  <si>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</si>
  <si>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</si>
  <si>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</si>
  <si>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</si>
  <si>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</si>
  <si>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</si>
  <si>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</si>
  <si>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</si>
  <si>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</si>
  <si>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</si>
  <si>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</si>
  <si>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</si>
  <si>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</si>
  <si>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</si>
  <si>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</si>
  <si>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</si>
  <si>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</si>
  <si>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</si>
  <si>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</si>
  <si>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</si>
  <si>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</si>
  <si>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</si>
  <si>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</si>
  <si>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</si>
  <si>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</si>
  <si>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</si>
  <si>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</si>
  <si>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</si>
  <si>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</si>
  <si>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</si>
  <si>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</si>
  <si>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</si>
  <si>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</si>
  <si>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</si>
  <si>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</si>
  <si>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</si>
  <si>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</si>
  <si>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</si>
  <si>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</si>
  <si>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</si>
  <si>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</si>
  <si>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</si>
  <si>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</si>
  <si>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</si>
  <si>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</si>
  <si>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</si>
  <si>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</si>
  <si>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</si>
  <si>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</si>
  <si>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</si>
  <si>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</si>
  <si>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</si>
  <si>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</si>
  <si>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</si>
  <si>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</si>
  <si>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</si>
  <si>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</si>
  <si>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</si>
  <si>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</si>
  <si>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</si>
  <si>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</si>
  <si>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</si>
  <si>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</si>
  <si>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</si>
  <si>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</si>
  <si>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</si>
  <si>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</si>
  <si>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</si>
  <si>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</si>
  <si>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</si>
  <si>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</si>
  <si>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</si>
  <si>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</si>
  <si>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</si>
  <si>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</si>
  <si>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</si>
  <si>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</si>
  <si>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</si>
  <si>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</si>
  <si>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</si>
  <si>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</si>
  <si>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</si>
  <si>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</si>
  <si>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</si>
  <si>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</si>
  <si>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</si>
  <si>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</si>
  <si>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</si>
  <si>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</si>
  <si>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</si>
  <si>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</si>
  <si>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</si>
  <si>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</si>
  <si>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</si>
  <si>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</si>
  <si>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</si>
  <si>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</si>
  <si>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</si>
  <si>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</si>
  <si>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</si>
  <si>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</si>
  <si>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</si>
  <si>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</si>
  <si>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</si>
  <si>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</si>
  <si>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</si>
  <si>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</si>
  <si>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</si>
  <si>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</si>
  <si>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</si>
  <si>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</si>
  <si>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</si>
  <si>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</si>
  <si>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</si>
  <si>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</si>
  <si>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</si>
  <si>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</si>
  <si>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</si>
  <si>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</si>
  <si>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</si>
  <si>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</si>
  <si>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</si>
  <si>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</si>
  <si>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</si>
  <si>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</si>
  <si>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</si>
  <si>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</si>
  <si>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</si>
  <si>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</si>
  <si>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</si>
  <si>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</si>
  <si>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</si>
  <si>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</si>
  <si>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</si>
  <si>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</si>
  <si>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</si>
  <si>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</si>
  <si>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</si>
  <si>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</si>
  <si>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</si>
  <si>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</si>
  <si>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</si>
  <si>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</si>
  <si>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</si>
  <si>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</si>
  <si>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</si>
  <si>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</si>
  <si>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</si>
  <si>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</si>
  <si>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</si>
  <si>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</si>
  <si>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</si>
  <si>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</si>
  <si>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</si>
  <si>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</si>
  <si>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</si>
  <si>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</si>
  <si>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</si>
  <si>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</si>
  <si>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</si>
  <si>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</si>
  <si>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</si>
  <si>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</si>
  <si>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</si>
  <si>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</si>
  <si>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</si>
  <si>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</si>
  <si>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</si>
  <si>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</si>
  <si>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</si>
  <si>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</si>
  <si>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</si>
  <si>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</si>
  <si>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</si>
  <si>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</si>
  <si>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</si>
  <si>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</si>
  <si>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</si>
  <si>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</si>
  <si>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</si>
  <si>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</si>
  <si>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</si>
  <si>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</si>
  <si>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</si>
  <si>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</si>
  <si>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</si>
  <si>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</si>
  <si>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</si>
  <si>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</si>
  <si>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</si>
  <si>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</si>
  <si>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</si>
  <si>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Observaciones a la meta</t>
  </si>
  <si>
    <t>El cumplimiento de la meta anual y cuatrienal se supedita a que las familias que previamente se les asigna el Subsidio Distrital de Vivienda, no renuncien a este y que los operadores realicen las obras en los tiempos
establecidos.</t>
  </si>
  <si>
    <r>
      <t xml:space="preserve">VERSIÓN: </t>
    </r>
    <r>
      <rPr>
        <sz val="12"/>
        <color theme="1"/>
        <rFont val="Arial"/>
        <family val="2"/>
      </rPr>
      <t>04</t>
    </r>
  </si>
  <si>
    <r>
      <t xml:space="preserve">FECHA: </t>
    </r>
    <r>
      <rPr>
        <sz val="12"/>
        <color theme="1"/>
        <rFont val="Arial"/>
        <family val="2"/>
      </rPr>
      <t>07/02/2022</t>
    </r>
  </si>
  <si>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r>
      <rPr>
        <b/>
        <sz val="8"/>
        <rFont val="Arial"/>
        <family val="2"/>
      </rPr>
      <t xml:space="preserve">
JUNIO: 	</t>
    </r>
    <r>
      <rPr>
        <sz val="8"/>
        <rFont val="Arial"/>
        <family val="2"/>
      </rPr>
      <t xml:space="preserve">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
</t>
    </r>
    <r>
      <rPr>
        <b/>
        <sz val="8"/>
        <rFont val="Arial"/>
        <family val="2"/>
      </rPr>
      <t>JULIO</t>
    </r>
    <r>
      <rPr>
        <sz val="8"/>
        <rFont val="Arial"/>
        <family val="2"/>
      </rPr>
      <t>:ESTE INDICADOR TIENE UNA MEDICIÓN SEMESTRAL; POR LO TANTO SU REPORTE SERÍA EN EL MES DE DICIEMBRE.</t>
    </r>
  </si>
  <si>
    <t>JULIO</t>
  </si>
  <si>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
</t>
    </r>
    <r>
      <rPr>
        <b/>
        <sz val="8"/>
        <rFont val="Arial"/>
        <family val="2"/>
      </rPr>
      <t>JUNIO:</t>
    </r>
    <r>
      <rPr>
        <sz val="8"/>
        <rFont val="Arial"/>
        <family val="2"/>
      </rPr>
      <t xml:space="preserve"> EN EL MES DE JUNIO NO SE OBTUVIERON RESOLUCIONES DE RECONOCIMIENTO DE EDIFICACIONES, SE RADICARON 35 CBML, 74 UNIDADES DE VIVIENDA EN LA CURADURÍA CUARTA.
</t>
    </r>
    <r>
      <rPr>
        <b/>
        <sz val="8"/>
        <rFont val="Arial"/>
        <family val="2"/>
      </rPr>
      <t>JULIO:</t>
    </r>
    <r>
      <rPr>
        <sz val="8"/>
        <rFont val="Arial"/>
        <family val="2"/>
      </rPr>
      <t xml:space="preserve">	EN EL MES DE JULIO SE RECIBIERON RESOLUCIONES DE 31 CBML, 59 UNIDADES DE VIVIENDA DE LA CURADURÍA CUARTA Y DE LA CURADURÍA CERO NO SE RECIBIERON RESOLUCIONES.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</si>
  <si>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rFont val="Arial"/>
        <family val="2"/>
      </rPr>
      <t xml:space="preserve">
JUNIO:</t>
    </r>
    <r>
      <rPr>
        <sz val="8"/>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r>
      <rPr>
        <b/>
        <sz val="8"/>
        <rFont val="Arial"/>
        <family val="2"/>
      </rPr>
      <t xml:space="preserve">
JULIO:	</t>
    </r>
    <r>
      <rPr>
        <sz val="8"/>
        <rFont val="Arial"/>
        <family val="2"/>
      </rPr>
      <t>DURANTE EL MES DE JULIO DE 2025 SE ASIGNARON UN TOTAL DE 486 MEJORAMIENTOS DE VIVIENDA (EN CABEZA DEL JEFE DE HOGAR) DISTRIBUIDOS DE LA SIGUIENTE MANERA: 71 ASIGNACIONES CORRESPONDIENTES A LA INVITACION 005 DE 2024 CON EL OPERADOR COSEICO; 52 ASIGNACIONES CORRESPONDIENTES A LA INVITACION 005 DE 2024 CON EL OPERADOR FORJANDO FUTUROS; 60 ASIGNACIONES CORRESPONDIENTES A LA INVITACION 005 DE 2024 CON EL OPERADOR SOCYA; 69 ASIGNACIONES CORRESPONDIENTES AL CA 418 ARGOS; 84 ASIGNACIONES CORRESPONDIENTES AL CI 281 DE 2025 COMFAMA; Y, 150 ASIGNACIONES CORRESPONDIENTES A LA INVITACION 001 DE 2025.</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</si>
  <si>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JUNIO: 	</t>
    </r>
    <r>
      <rPr>
        <sz val="8"/>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JULIO: </t>
    </r>
    <r>
      <rPr>
        <sz val="8"/>
        <rFont val="Arial"/>
        <family val="2"/>
      </rPr>
      <t xml:space="preserve">	PARA ESTE MES DE JULIO REPORTAMOS UN TOTAL DE 41 UNIDADES PREDIALES CEDIDAS Y REGISTRADAS EFECTIVAMENTE A LOS BENEFICIARIOS DEL PROGRAMA DE TITULACIÓN DE BIENES FISCALES URBANOS CORRESPONDIENTES A 19 RESOLUCIONES DEBIDAMENTE REGISTRADAS, DICHA INFORMACIÓN SE ENCUENTRA CONSOLIDADA EN EL FORMATO DE GEORREFERENCIACIÓN QUE SE ADJUNTA EN ESTE REGISTRO Y LAS CONSTANCIAS DE INSCRIPCION DE REGISTRO EN LA CARPETA DEL TEAMS TITULACION RESOLUCIONES REGISTRADAS</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</si>
  <si>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 xml:space="preserve">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
</t>
    </r>
    <r>
      <rPr>
        <b/>
        <sz val="8"/>
        <rFont val="Arial"/>
        <family val="2"/>
      </rPr>
      <t xml:space="preserve">JUNIO: </t>
    </r>
    <r>
      <rPr>
        <sz val="8"/>
        <rFont val="Arial"/>
        <family val="2"/>
      </rPr>
      <t xml:space="preserve">	PARA EL MES DE JUNIO SE REALIZARON 15 NOTIFICACIONES DE INGRESO PARA EL SUBSIDIO DISTRITAL DE ARRENDAMIENTO TEMPORAL - SDAT A HOGARES QUE CUMPLEN CON LOS REQUISITOS DEL DECRETO 0809 DE 2024 , Y SE LOGRARON VALIDAR 4 CONTRATOS NUEVOS. PARA EL MES DE JUNIO SE PRESENTAN UN TOTAL DE 2234 HOGARES ACTIVOS BENEFICIARIOS DEL SDAT. ES IMPORTANTE RESALTAR QUE LOS HOGARES NOTIFICADOS CUENTAN CON DOS MESES PARA PRESENTAR LA DOCUMENTACION CORRESPONDIENTE PARA EL INGRESO COMO BENEFICIARIOS DEL SDAT. POR OTRA PARTE A RAÍZ DE LA CALAMIDAD PUBLICA DECLARADA POR LA DISTRITO DE MEDELLÍN, SE DETERMINO LA ATENCIÓN DE LOS HOGARES AFECTADOS POR LA TEMPORADA DE LLUVIA MEDIANTE LA RESOLUCION DE CONFORMIDAD CON LA ENTRADA EN VIGENCIA DEL DECRETO DISTRITAL 363 DE 2025, “POR MEDIO DEL CUAL SE DECLARA LA CALAMIDAD PÚBLICA EN EL DISTRITO ESPECIAL DE CIENCIA, TECNOLOGÍA E INNOVACIÓN DE MEDELLÍN, PARA ENFRENTAR LAS CONSECUENCIAS DE LA TEMPORADA DE LLUVIAS PARA EL SEGUNDO TRIMESTRE DE 2025”. EL INSTITUTO SOCIAL DE VIVIENDA Y HÁBITAT DE MEDELLÍN -ISVIMED, EXPIDIÓ LAS RESOLUCIONES N° 850 DE 2025 Y 1088 DE 2025, POR MEDIO DE LAS CUALES, SE ESTABLECIÓ EL PROCEDIMIENTO PARA LA ATENCIÓN DE LOS HOGARES REMITIDOS PARA SER BENEFICIARIOS CON EL SUBSIDIO DISTRITAL DE ARRENDAMIENTO TEMPORAL -SDAT-, QUE, EN EL MARCO DE LA CALAMIDAD PÚBLICA, OCASIONADA POR LA OLA INVERNAL, REQUIEREN ATENCIÓN POR UN PERÍODO INICIAL DE TRES (3) MESES. A LA FECHA SE PRESENTA UN TOTAL DE 811 HOGARES NOTIFICADOS DE LOS CUALES 346 YA RECIBIERON EL SDAT</t>
    </r>
    <r>
      <rPr>
        <b/>
        <sz val="8"/>
        <rFont val="Arial"/>
        <family val="2"/>
      </rPr>
      <t xml:space="preserve">.
JULIO: </t>
    </r>
    <r>
      <rPr>
        <sz val="8"/>
        <rFont val="Arial"/>
        <family val="2"/>
      </rPr>
      <t xml:space="preserve">		PARA EL MES DE JULIO SE REALIZARON 59 NOTIFICACIONES DE INGRESO PARA EL SUBSIDIO DISTRITAL DE ARRENDAMIENTO TEMPORAL - SDAT A HOGARES QUE CUMPLEN CON LOS REQUISITOS DEL DECRETO 0809 DE 2024 , Y SE VALIDARON 3 CONTRATOS NUEVOS. PARA EL MES DE JULIO SE PRESENTAN UN TOTAL DE 2236 HOGARES ACTIVOS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</si>
  <si>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rFont val="Arial"/>
        <family val="2"/>
      </rPr>
      <t xml:space="preserve">
JUNIO: 	</t>
    </r>
    <r>
      <rPr>
        <sz val="8"/>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r>
      <rPr>
        <b/>
        <sz val="8"/>
        <rFont val="Arial"/>
        <family val="2"/>
      </rPr>
      <t xml:space="preserve">
JULIO: 	</t>
    </r>
    <r>
      <rPr>
        <sz val="8"/>
        <rFont val="Arial"/>
        <family val="2"/>
      </rPr>
      <t xml:space="preserve">	EN EL MES DE JULIO DEL PRESENTE AÑO SE ASIGNARON UN TOTAL DE TREINTA Y SEIS (36) SUBSIDIOS DISTRITALES DE VIVIENDA. DE ESTOS, TREINTA Y CUATRO (34) FUERON DESTINADOS A POBLACIÓN DE DEMANDA LIBRE, DE LOS CUALES TREINTA Y DOS (32) SE OTORGARON EN EL MARCO DE LA ESTRATEGIA COMPRA TU CASA, Y DOS (2) FUERON ASIGNADOS A LOS PROYECTOS LA COLINITA Y LA PLAYITA. ADICIONALMENTE, SE ADJUDICARON DOS (2) SUBSIDIOS PARA VIVIENDA USADA BAJO LA MODALIDAD DE OBRA PÚBLICA OP.</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</si>
  <si>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 xml:space="preserve">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
</t>
    </r>
    <r>
      <rPr>
        <b/>
        <sz val="8"/>
        <color theme="1"/>
        <rFont val="Arial"/>
        <family val="2"/>
      </rPr>
      <t>JULIO:</t>
    </r>
    <r>
      <rPr>
        <sz val="8"/>
        <color theme="1"/>
        <rFont val="Arial"/>
        <family val="2"/>
      </rPr>
      <t xml:space="preserve"> </t>
    </r>
    <r>
      <rPr>
        <b/>
        <sz val="8"/>
        <color theme="1"/>
        <rFont val="Arial"/>
        <family val="2"/>
      </rPr>
      <t xml:space="preserve"> 	</t>
    </r>
    <r>
      <rPr>
        <sz val="8"/>
        <color theme="1"/>
        <rFont val="Arial"/>
        <family val="2"/>
      </rPr>
      <t>DESDE EL PROCESO DE GESTION SOCIAL A JULIO 31 DE 2025 SE REALIZARON 333 ASISTENCIAS TECNICAS CON UN APROXIMADO DE 1757 PERSONAS ATENDIDAS POR LAS LINEAS DE DICHO PROCESO. SE DESTACAN LAS ACTIVIDADES PEDAGOGICAS, LAS VISITAS DE HABITABILIDAD PARA LA POBLACION DE RIESGO, LA ATENCIÓN EN FERIAS DE SERVICIO,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ENLACE DEL ARCHIVO DONDE REPOSAN LAS EVIDENCIAS ES EL SIGUIENTE: HTTPS://ISVIMEDGOVCO.SHAREPOINT.COM/:X:/S/8POBLACIONAL/EVCYDHGESDVKR8NT72PAECMBVWL6ENFONVL-ZYN63UQ3OW?E=BJ6J7R</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</si>
  <si>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rFont val="Arial"/>
        <family val="2"/>
      </rPr>
      <t xml:space="preserve">
JUNIO: </t>
    </r>
    <r>
      <rPr>
        <sz val="8"/>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r>
      <rPr>
        <b/>
        <sz val="8"/>
        <rFont val="Arial"/>
        <family val="2"/>
      </rPr>
      <t xml:space="preserve">
JULIO: </t>
    </r>
    <r>
      <rPr>
        <sz val="8"/>
        <rFont val="Arial"/>
        <family val="2"/>
      </rPr>
      <t>PARA EL MES DE JULIO SE REALIZA LA TERCERA MESA DE TRABAJO PARA LOS INQUILINATOS DE MEDELLÍN . SE REALIZO DESDE LA SECRETARÍA DE EDUCACIÓN ACOMPAÑAMIENTO CON EL PROGRAMA “EN EL COLEGIO CONTAMOS CON VOS” "CAMPAÑA MATRICULA ECCV" EL CUAL IMPACTO UN TOTAL DE 5 INQUILINATOS UBICADOS EN LA COMUNA 5 CASTILLA Y 6 DOCE DE OCTUBRE. GESTIONANDO ACOMPAÑAMIENTO A LA COMUNIDAD EN EL ACCESO A LA EDUCACIÓN DE NIÑOS, NIÑAS QUE HOY NO ESTÁN EN LAS INSTITUCIONES EDUCATIVAS DEL SECTOR.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</si>
</sst>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6"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4"/>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0">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0" fontId="3" fillId="0" borderId="1" xfId="0" applyFont="1" applyBorder="1" applyAlignment="1">
      <alignment horizontal="left" vertical="center" wrapText="1"/>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43" fontId="55" fillId="0" borderId="1" xfId="2797" applyFont="1" applyFill="1" applyBorder="1" applyAlignment="1" applyProtection="1">
      <alignment horizontal="center" vertical="center"/>
    </xf>
    <xf numFmtId="183" fontId="55" fillId="0" borderId="1" xfId="2797" applyNumberFormat="1" applyFont="1" applyFill="1" applyBorder="1" applyAlignment="1" applyProtection="1">
      <alignment horizontal="center" vertical="center"/>
    </xf>
    <xf numFmtId="184" fontId="48" fillId="0" borderId="1" xfId="2798" applyNumberFormat="1" applyFont="1" applyFill="1" applyBorder="1" applyAlignment="1" applyProtection="1">
      <alignment vertical="center"/>
    </xf>
    <xf numFmtId="10" fontId="48" fillId="5" borderId="1" xfId="1" applyNumberFormat="1" applyFont="1" applyFill="1" applyBorder="1" applyAlignment="1" applyProtection="1">
      <alignment horizontal="center" vertical="center"/>
    </xf>
    <xf numFmtId="10" fontId="48" fillId="49" borderId="1" xfId="1" applyNumberFormat="1" applyFont="1" applyFill="1" applyBorder="1" applyAlignment="1" applyProtection="1">
      <alignment horizontal="center" vertical="center"/>
    </xf>
    <xf numFmtId="0" fontId="43" fillId="0" borderId="1" xfId="0" applyFont="1" applyBorder="1" applyAlignment="1">
      <alignment horizontal="left" vertical="top" wrapText="1"/>
    </xf>
    <xf numFmtId="0" fontId="48" fillId="0" borderId="0" xfId="0" applyFont="1" applyAlignment="1">
      <alignment vertical="center"/>
    </xf>
    <xf numFmtId="0" fontId="48" fillId="0" borderId="31" xfId="0" applyFont="1" applyBorder="1" applyAlignment="1">
      <alignment vertical="center"/>
    </xf>
    <xf numFmtId="0" fontId="48" fillId="0" borderId="31" xfId="0" applyFont="1" applyBorder="1" applyAlignment="1">
      <alignment vertical="center" wrapText="1"/>
    </xf>
    <xf numFmtId="0" fontId="53" fillId="0" borderId="1" xfId="0" applyFont="1" applyBorder="1" applyAlignment="1">
      <alignment horizontal="left" vertical="center" wrapText="1"/>
    </xf>
    <xf numFmtId="0" fontId="43" fillId="0" borderId="1" xfId="0" applyFont="1" applyBorder="1" applyAlignment="1">
      <alignment vertical="center" wrapText="1"/>
    </xf>
    <xf numFmtId="0" fontId="48" fillId="0" borderId="0" xfId="0" applyFont="1" applyAlignment="1">
      <alignment vertical="center" wrapText="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184" fontId="48" fillId="0" borderId="28" xfId="2798" applyNumberFormat="1" applyFont="1" applyFill="1" applyBorder="1" applyAlignment="1">
      <alignment horizontal="center" vertical="center"/>
    </xf>
    <xf numFmtId="184" fontId="48" fillId="0" borderId="30" xfId="2798" applyNumberFormat="1" applyFont="1" applyFill="1" applyBorder="1" applyAlignment="1">
      <alignment horizontal="center" vertical="center"/>
    </xf>
    <xf numFmtId="184" fontId="48" fillId="0" borderId="29" xfId="2798" applyNumberFormat="1" applyFont="1" applyFill="1" applyBorder="1" applyAlignment="1">
      <alignment horizontal="center" vertical="center"/>
    </xf>
    <xf numFmtId="3" fontId="48" fillId="0" borderId="28" xfId="1782" applyNumberFormat="1" applyFont="1" applyFill="1" applyBorder="1" applyAlignment="1">
      <alignment horizontal="center" vertical="center"/>
    </xf>
    <xf numFmtId="3" fontId="48" fillId="0" borderId="30" xfId="1782" applyNumberFormat="1" applyFont="1" applyFill="1" applyBorder="1" applyAlignment="1">
      <alignment horizontal="center" vertical="center"/>
    </xf>
    <xf numFmtId="3" fontId="48" fillId="0" borderId="29" xfId="1782" applyNumberFormat="1" applyFont="1" applyFill="1" applyBorder="1" applyAlignment="1">
      <alignment horizontal="center"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48" fillId="0" borderId="28" xfId="2798" applyNumberFormat="1" applyFont="1" applyFill="1" applyBorder="1" applyAlignment="1" applyProtection="1">
      <alignment horizontal="center" vertical="center"/>
    </xf>
    <xf numFmtId="184" fontId="48" fillId="0" borderId="30" xfId="2798" applyNumberFormat="1" applyFont="1" applyFill="1" applyBorder="1" applyAlignment="1" applyProtection="1">
      <alignment horizontal="center" vertical="center"/>
    </xf>
    <xf numFmtId="184" fontId="48" fillId="0" borderId="29" xfId="2798" applyNumberFormat="1" applyFont="1" applyFill="1" applyBorder="1" applyAlignment="1" applyProtection="1">
      <alignment horizontal="center" vertical="center"/>
    </xf>
    <xf numFmtId="10" fontId="48" fillId="49" borderId="28" xfId="1" applyNumberFormat="1" applyFont="1" applyFill="1" applyBorder="1" applyAlignment="1">
      <alignment horizontal="center" vertical="center"/>
    </xf>
    <xf numFmtId="10" fontId="48" fillId="49" borderId="30" xfId="1" applyNumberFormat="1" applyFont="1" applyFill="1" applyBorder="1" applyAlignment="1">
      <alignment horizontal="center" vertical="center"/>
    </xf>
    <xf numFmtId="10" fontId="48"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170" fontId="3"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4"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3" fillId="5" borderId="5"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2" fillId="19" borderId="0" xfId="0" applyFont="1" applyFill="1" applyAlignment="1">
      <alignment horizontal="center"/>
    </xf>
    <xf numFmtId="170" fontId="2" fillId="0" borderId="0" xfId="2" applyNumberFormat="1" applyFont="1" applyBorder="1" applyAlignment="1">
      <alignment vertical="center"/>
    </xf>
    <xf numFmtId="170" fontId="2" fillId="0" borderId="9"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A19" zoomScale="71" zoomScaleNormal="71" workbookViewId="0">
      <selection activeCell="AI18" sqref="AI18"/>
    </sheetView>
  </sheetViews>
  <sheetFormatPr baseColWidth="10" defaultColWidth="11.42578125" defaultRowHeight="15.75" x14ac:dyDescent="0.25"/>
  <cols>
    <col min="1" max="1" width="33.28515625" style="96" customWidth="1"/>
    <col min="2" max="2" width="45.42578125" style="96" customWidth="1"/>
    <col min="3" max="3" width="20.5703125" style="96" customWidth="1"/>
    <col min="4" max="4" width="33.28515625" style="96" customWidth="1"/>
    <col min="5" max="5" width="11.85546875" style="96" customWidth="1"/>
    <col min="6" max="6" width="34.7109375" style="96" customWidth="1"/>
    <col min="7" max="7" width="10.140625" style="96" customWidth="1"/>
    <col min="8" max="8" width="10.28515625" style="96" customWidth="1"/>
    <col min="9" max="9" width="12" style="96" customWidth="1"/>
    <col min="10" max="10" width="17.5703125" style="96" customWidth="1"/>
    <col min="11" max="11" width="12.140625" style="96" bestFit="1" customWidth="1"/>
    <col min="12" max="12" width="12.42578125" style="96" customWidth="1"/>
    <col min="13" max="13" width="11.85546875" style="96" bestFit="1" customWidth="1"/>
    <col min="14" max="14" width="12" style="96" customWidth="1"/>
    <col min="15" max="15" width="12.5703125" style="165" customWidth="1"/>
    <col min="16" max="16" width="10.7109375" style="96" customWidth="1"/>
    <col min="17" max="17" width="14.5703125" style="96" customWidth="1"/>
    <col min="18" max="18" width="16.28515625" style="96" customWidth="1"/>
    <col min="19" max="19" width="7" style="96" customWidth="1"/>
    <col min="20" max="20" width="7.28515625" style="96" bestFit="1" customWidth="1"/>
    <col min="21" max="21" width="8.28515625" style="96" bestFit="1" customWidth="1"/>
    <col min="22" max="22" width="7.42578125" style="96" bestFit="1" customWidth="1"/>
    <col min="23" max="23" width="9.85546875" style="96" bestFit="1" customWidth="1"/>
    <col min="24" max="24" width="10.85546875" style="96" bestFit="1" customWidth="1"/>
    <col min="25" max="25" width="14" style="96" customWidth="1"/>
    <col min="26" max="26" width="14.28515625" style="98" customWidth="1"/>
    <col min="27" max="27" width="10.140625" style="98" customWidth="1"/>
    <col min="28" max="28" width="14.5703125" style="98" bestFit="1" customWidth="1"/>
    <col min="29" max="29" width="29" style="99" bestFit="1" customWidth="1"/>
    <col min="30" max="30" width="32.7109375" style="100" customWidth="1"/>
    <col min="31" max="31" width="16.5703125" style="96" customWidth="1"/>
    <col min="32" max="32" width="23" style="101" customWidth="1"/>
    <col min="33" max="33" width="29.42578125" style="101" customWidth="1"/>
    <col min="34" max="34" width="146.140625" style="101" customWidth="1"/>
    <col min="35" max="35" width="51.140625" style="95" customWidth="1"/>
    <col min="36" max="36" width="71.5703125" style="96" customWidth="1"/>
    <col min="37" max="16384" width="11.42578125" style="96"/>
  </cols>
  <sheetData>
    <row r="1" spans="1:36" ht="20.25" customHeight="1" x14ac:dyDescent="0.2">
      <c r="A1" s="179"/>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60"/>
      <c r="AH1" s="94" t="s">
        <v>220</v>
      </c>
    </row>
    <row r="2" spans="1:36" ht="22.5" customHeight="1" x14ac:dyDescent="0.2">
      <c r="A2" s="179"/>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59"/>
      <c r="AH2" s="97" t="s">
        <v>224</v>
      </c>
    </row>
    <row r="3" spans="1:36" ht="28.5" customHeight="1" x14ac:dyDescent="0.2">
      <c r="A3" s="179"/>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59"/>
      <c r="AH3" s="97" t="s">
        <v>225</v>
      </c>
    </row>
    <row r="4" spans="1:36" x14ac:dyDescent="0.2">
      <c r="A4" s="179"/>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59"/>
      <c r="AH4" s="97" t="s">
        <v>221</v>
      </c>
    </row>
    <row r="5" spans="1:36" hidden="1" x14ac:dyDescent="0.25"/>
    <row r="6" spans="1:36" ht="24.75" customHeight="1" x14ac:dyDescent="0.25">
      <c r="A6" s="102" t="s">
        <v>0</v>
      </c>
      <c r="B6" s="103" t="s">
        <v>205</v>
      </c>
    </row>
    <row r="7" spans="1:36" ht="59.25" customHeight="1" x14ac:dyDescent="0.25">
      <c r="A7" s="104" t="s">
        <v>1</v>
      </c>
      <c r="B7" s="105" t="s">
        <v>227</v>
      </c>
      <c r="C7" s="106"/>
      <c r="D7" s="106"/>
      <c r="E7" s="106"/>
      <c r="F7" s="106"/>
      <c r="G7" s="106"/>
      <c r="H7" s="106"/>
      <c r="I7" s="106"/>
      <c r="J7" s="106"/>
      <c r="K7" s="106"/>
      <c r="L7" s="106"/>
      <c r="M7" s="106"/>
      <c r="N7" s="106"/>
      <c r="O7" s="106"/>
      <c r="P7" s="106"/>
      <c r="Q7" s="106"/>
      <c r="R7" s="106"/>
      <c r="S7" s="106"/>
      <c r="T7" s="106"/>
      <c r="U7" s="106"/>
      <c r="V7" s="106"/>
      <c r="W7" s="106"/>
      <c r="X7" s="106"/>
      <c r="Y7" s="106"/>
      <c r="Z7" s="107"/>
      <c r="AA7" s="107"/>
      <c r="AB7" s="107"/>
      <c r="AC7" s="108"/>
      <c r="AD7" s="109"/>
      <c r="AE7" s="110"/>
    </row>
    <row r="8" spans="1:36" s="101" customFormat="1" ht="24.75" customHeight="1" x14ac:dyDescent="0.25">
      <c r="A8" s="184" t="s">
        <v>195</v>
      </c>
      <c r="B8" s="185"/>
      <c r="C8" s="185"/>
      <c r="D8" s="185"/>
      <c r="E8" s="185"/>
      <c r="F8" s="185"/>
      <c r="G8" s="185"/>
      <c r="H8" s="186"/>
      <c r="I8" s="111"/>
      <c r="J8" s="111"/>
      <c r="K8" s="183" t="s">
        <v>209</v>
      </c>
      <c r="L8" s="183"/>
      <c r="M8" s="183"/>
      <c r="N8" s="183"/>
      <c r="O8" s="183"/>
      <c r="P8" s="183"/>
      <c r="Q8" s="183"/>
      <c r="R8" s="183"/>
      <c r="S8" s="183"/>
      <c r="T8" s="183"/>
      <c r="U8" s="183"/>
      <c r="V8" s="183"/>
      <c r="W8" s="183"/>
      <c r="X8" s="183"/>
      <c r="Y8" s="183"/>
      <c r="Z8" s="183"/>
      <c r="AA8" s="183"/>
      <c r="AB8" s="183"/>
      <c r="AC8" s="180" t="s">
        <v>211</v>
      </c>
      <c r="AD8" s="180"/>
      <c r="AE8" s="180"/>
      <c r="AF8" s="181" t="s">
        <v>2</v>
      </c>
      <c r="AG8" s="181"/>
      <c r="AH8" s="181"/>
      <c r="AI8" s="112"/>
    </row>
    <row r="9" spans="1:36" s="101" customFormat="1" ht="33.75" customHeight="1" x14ac:dyDescent="0.25">
      <c r="A9" s="187"/>
      <c r="B9" s="188"/>
      <c r="C9" s="188"/>
      <c r="D9" s="188"/>
      <c r="E9" s="188"/>
      <c r="F9" s="188"/>
      <c r="G9" s="188"/>
      <c r="H9" s="189"/>
      <c r="I9" s="113"/>
      <c r="J9" s="113"/>
      <c r="K9" s="183" t="s">
        <v>207</v>
      </c>
      <c r="L9" s="183"/>
      <c r="M9" s="183"/>
      <c r="N9" s="183"/>
      <c r="O9" s="183"/>
      <c r="P9" s="183"/>
      <c r="Q9" s="183"/>
      <c r="R9" s="183"/>
      <c r="S9" s="183" t="s">
        <v>208</v>
      </c>
      <c r="T9" s="183"/>
      <c r="U9" s="183"/>
      <c r="V9" s="183"/>
      <c r="W9" s="183"/>
      <c r="X9" s="183"/>
      <c r="Y9" s="183"/>
      <c r="Z9" s="183"/>
      <c r="AA9" s="182" t="s">
        <v>210</v>
      </c>
      <c r="AB9" s="182"/>
      <c r="AC9" s="180"/>
      <c r="AD9" s="180"/>
      <c r="AE9" s="180"/>
      <c r="AF9" s="181"/>
      <c r="AG9" s="181"/>
      <c r="AH9" s="181"/>
      <c r="AI9" s="112"/>
    </row>
    <row r="10" spans="1:36" s="101" customFormat="1" ht="102" customHeight="1" x14ac:dyDescent="0.25">
      <c r="A10" s="114" t="s">
        <v>9</v>
      </c>
      <c r="B10" s="114" t="s">
        <v>10</v>
      </c>
      <c r="C10" s="114" t="s">
        <v>3</v>
      </c>
      <c r="D10" s="114" t="s">
        <v>4</v>
      </c>
      <c r="E10" s="114" t="s">
        <v>5</v>
      </c>
      <c r="F10" s="114" t="s">
        <v>6</v>
      </c>
      <c r="G10" s="114" t="s">
        <v>7</v>
      </c>
      <c r="H10" s="114" t="s">
        <v>8</v>
      </c>
      <c r="I10" s="114" t="s">
        <v>206</v>
      </c>
      <c r="J10" s="114" t="s">
        <v>212</v>
      </c>
      <c r="K10" s="115" t="s">
        <v>11</v>
      </c>
      <c r="L10" s="115" t="s">
        <v>12</v>
      </c>
      <c r="M10" s="115" t="s">
        <v>13</v>
      </c>
      <c r="N10" s="115" t="s">
        <v>14</v>
      </c>
      <c r="O10" s="115" t="s">
        <v>15</v>
      </c>
      <c r="P10" s="115" t="s">
        <v>16</v>
      </c>
      <c r="Q10" s="116" t="s">
        <v>17</v>
      </c>
      <c r="R10" s="116" t="s">
        <v>18</v>
      </c>
      <c r="S10" s="117" t="s">
        <v>196</v>
      </c>
      <c r="T10" s="116" t="s">
        <v>19</v>
      </c>
      <c r="U10" s="116" t="s">
        <v>20</v>
      </c>
      <c r="V10" s="116" t="s">
        <v>21</v>
      </c>
      <c r="W10" s="116" t="s">
        <v>22</v>
      </c>
      <c r="X10" s="116" t="s">
        <v>23</v>
      </c>
      <c r="Y10" s="116" t="s">
        <v>24</v>
      </c>
      <c r="Z10" s="116" t="s">
        <v>25</v>
      </c>
      <c r="AA10" s="116" t="s">
        <v>26</v>
      </c>
      <c r="AB10" s="116" t="s">
        <v>27</v>
      </c>
      <c r="AC10" s="118" t="s">
        <v>28</v>
      </c>
      <c r="AD10" s="118" t="s">
        <v>29</v>
      </c>
      <c r="AE10" s="119" t="s">
        <v>30</v>
      </c>
      <c r="AF10" s="120" t="s">
        <v>31</v>
      </c>
      <c r="AG10" s="121" t="s">
        <v>222</v>
      </c>
      <c r="AH10" s="121" t="s">
        <v>32</v>
      </c>
      <c r="AI10" s="112"/>
    </row>
    <row r="11" spans="1:36" s="95" customFormat="1" ht="211.5" customHeight="1" x14ac:dyDescent="0.2">
      <c r="A11" s="122" t="s">
        <v>33</v>
      </c>
      <c r="B11" s="122" t="s">
        <v>34</v>
      </c>
      <c r="C11" s="123">
        <v>240210</v>
      </c>
      <c r="D11" s="122" t="s">
        <v>191</v>
      </c>
      <c r="E11" s="124" t="s">
        <v>35</v>
      </c>
      <c r="F11" s="122" t="s">
        <v>197</v>
      </c>
      <c r="G11" s="124" t="s">
        <v>36</v>
      </c>
      <c r="H11" s="125">
        <v>0</v>
      </c>
      <c r="I11" s="125">
        <v>1</v>
      </c>
      <c r="J11" s="125">
        <v>2</v>
      </c>
      <c r="K11" s="126">
        <v>0</v>
      </c>
      <c r="L11" s="127">
        <v>0</v>
      </c>
      <c r="M11" s="125">
        <v>0</v>
      </c>
      <c r="N11" s="163">
        <v>0</v>
      </c>
      <c r="O11" s="126">
        <v>0</v>
      </c>
      <c r="P11" s="168">
        <v>1</v>
      </c>
      <c r="Q11" s="128">
        <f>+SUM(K11:P11)</f>
        <v>1</v>
      </c>
      <c r="R11" s="129">
        <f>Q11/J11</f>
        <v>0.5</v>
      </c>
      <c r="S11" s="130">
        <v>0</v>
      </c>
      <c r="T11" s="130" t="s">
        <v>204</v>
      </c>
      <c r="U11" s="130" t="s">
        <v>204</v>
      </c>
      <c r="V11" s="130" t="s">
        <v>204</v>
      </c>
      <c r="W11" s="131" t="s">
        <v>204</v>
      </c>
      <c r="X11" s="131" t="s">
        <v>204</v>
      </c>
      <c r="Y11" s="132">
        <f>+SUM(S11:X11)</f>
        <v>0</v>
      </c>
      <c r="Z11" s="133">
        <f t="shared" ref="Z11:Z18" si="0">+Y11/J11</f>
        <v>0</v>
      </c>
      <c r="AA11" s="134">
        <f>+Q11+Y11</f>
        <v>1</v>
      </c>
      <c r="AB11" s="129">
        <f>AA11/J11</f>
        <v>0.5</v>
      </c>
      <c r="AC11" s="169">
        <v>264463667</v>
      </c>
      <c r="AD11" s="169">
        <v>214904643</v>
      </c>
      <c r="AE11" s="170">
        <f t="shared" ref="AE11" si="1">AD11/AC11</f>
        <v>0.81260554781613914</v>
      </c>
      <c r="AF11" s="135" t="s">
        <v>202</v>
      </c>
      <c r="AG11" s="135"/>
      <c r="AH11" s="172" t="s">
        <v>226</v>
      </c>
      <c r="AI11" s="173"/>
    </row>
    <row r="12" spans="1:36" s="95" customFormat="1" ht="240" x14ac:dyDescent="0.2">
      <c r="A12" s="122" t="s">
        <v>56</v>
      </c>
      <c r="B12" s="122" t="s">
        <v>57</v>
      </c>
      <c r="C12" s="216">
        <v>240211</v>
      </c>
      <c r="D12" s="213" t="s">
        <v>193</v>
      </c>
      <c r="E12" s="136" t="s">
        <v>58</v>
      </c>
      <c r="F12" s="122" t="s">
        <v>59</v>
      </c>
      <c r="G12" s="136" t="s">
        <v>36</v>
      </c>
      <c r="H12" s="136">
        <v>450</v>
      </c>
      <c r="I12" s="136">
        <v>450</v>
      </c>
      <c r="J12" s="136">
        <v>600</v>
      </c>
      <c r="K12" s="127">
        <v>63</v>
      </c>
      <c r="L12" s="127">
        <v>19</v>
      </c>
      <c r="M12" s="125">
        <v>0</v>
      </c>
      <c r="N12" s="163">
        <v>0</v>
      </c>
      <c r="O12" s="127">
        <v>41</v>
      </c>
      <c r="P12" s="167">
        <v>0</v>
      </c>
      <c r="Q12" s="132">
        <f>+SUM(K12:P12)</f>
        <v>123</v>
      </c>
      <c r="R12" s="137">
        <f>+Q12/J12</f>
        <v>0.20499999999999999</v>
      </c>
      <c r="S12" s="130">
        <v>59</v>
      </c>
      <c r="T12" s="130" t="s">
        <v>204</v>
      </c>
      <c r="U12" s="130" t="s">
        <v>204</v>
      </c>
      <c r="V12" s="130" t="s">
        <v>204</v>
      </c>
      <c r="W12" s="131" t="s">
        <v>204</v>
      </c>
      <c r="X12" s="131" t="s">
        <v>204</v>
      </c>
      <c r="Y12" s="132">
        <f>+SUM(S12:X12)</f>
        <v>59</v>
      </c>
      <c r="Z12" s="138">
        <f t="shared" si="0"/>
        <v>9.8333333333333328E-2</v>
      </c>
      <c r="AA12" s="134">
        <f>+Q12+Y12</f>
        <v>182</v>
      </c>
      <c r="AB12" s="137">
        <f>+AA12/J12</f>
        <v>0.30333333333333334</v>
      </c>
      <c r="AC12" s="195">
        <v>86341965539</v>
      </c>
      <c r="AD12" s="198">
        <v>24978467816</v>
      </c>
      <c r="AE12" s="201">
        <f>AD12/AC12</f>
        <v>0.2892969561217299</v>
      </c>
      <c r="AF12" s="135" t="s">
        <v>60</v>
      </c>
      <c r="AG12" s="135"/>
      <c r="AH12" s="172" t="s">
        <v>228</v>
      </c>
      <c r="AI12" s="174"/>
    </row>
    <row r="13" spans="1:36" s="95" customFormat="1" ht="308.25" customHeight="1" x14ac:dyDescent="0.2">
      <c r="A13" s="122" t="s">
        <v>51</v>
      </c>
      <c r="B13" s="122" t="s">
        <v>52</v>
      </c>
      <c r="C13" s="217"/>
      <c r="D13" s="214"/>
      <c r="E13" s="139" t="s">
        <v>53</v>
      </c>
      <c r="F13" s="122" t="s">
        <v>54</v>
      </c>
      <c r="G13" s="139" t="s">
        <v>36</v>
      </c>
      <c r="H13" s="139">
        <v>1000</v>
      </c>
      <c r="I13" s="139">
        <v>817</v>
      </c>
      <c r="J13" s="139">
        <v>5000</v>
      </c>
      <c r="K13" s="127">
        <v>81</v>
      </c>
      <c r="L13" s="127">
        <v>72</v>
      </c>
      <c r="M13" s="127">
        <v>276</v>
      </c>
      <c r="N13" s="164">
        <v>16</v>
      </c>
      <c r="O13" s="127">
        <v>425</v>
      </c>
      <c r="P13" s="168">
        <v>293</v>
      </c>
      <c r="Q13" s="132">
        <f>+SUM(K13:P13)</f>
        <v>1163</v>
      </c>
      <c r="R13" s="140">
        <f t="shared" ref="R13:R17" si="2">+Q13/J13</f>
        <v>0.2326</v>
      </c>
      <c r="S13" s="130">
        <v>486</v>
      </c>
      <c r="T13" s="130" t="s">
        <v>204</v>
      </c>
      <c r="U13" s="130" t="s">
        <v>204</v>
      </c>
      <c r="V13" s="130" t="s">
        <v>204</v>
      </c>
      <c r="W13" s="131" t="s">
        <v>204</v>
      </c>
      <c r="X13" s="131" t="s">
        <v>204</v>
      </c>
      <c r="Y13" s="132">
        <f>+SUM(S13:X13)</f>
        <v>486</v>
      </c>
      <c r="Z13" s="138">
        <f t="shared" si="0"/>
        <v>9.7199999999999995E-2</v>
      </c>
      <c r="AA13" s="134">
        <f>+Q13+Y13</f>
        <v>1649</v>
      </c>
      <c r="AB13" s="140">
        <f>+AA13/J13</f>
        <v>0.32979999999999998</v>
      </c>
      <c r="AC13" s="196"/>
      <c r="AD13" s="199"/>
      <c r="AE13" s="202"/>
      <c r="AF13" s="135" t="s">
        <v>55</v>
      </c>
      <c r="AG13" s="135"/>
      <c r="AH13" s="172" t="s">
        <v>229</v>
      </c>
      <c r="AI13" s="175"/>
      <c r="AJ13" s="158"/>
    </row>
    <row r="14" spans="1:36" s="95" customFormat="1" ht="276" customHeight="1" x14ac:dyDescent="0.2">
      <c r="A14" s="122" t="s">
        <v>62</v>
      </c>
      <c r="B14" s="122" t="s">
        <v>63</v>
      </c>
      <c r="C14" s="218"/>
      <c r="D14" s="215"/>
      <c r="E14" s="136" t="s">
        <v>64</v>
      </c>
      <c r="F14" s="122" t="s">
        <v>61</v>
      </c>
      <c r="G14" s="141" t="s">
        <v>36</v>
      </c>
      <c r="H14" s="141">
        <v>150</v>
      </c>
      <c r="I14" s="141">
        <v>174</v>
      </c>
      <c r="J14" s="141">
        <v>450</v>
      </c>
      <c r="K14" s="126">
        <v>0</v>
      </c>
      <c r="L14" s="127">
        <v>31</v>
      </c>
      <c r="M14" s="127">
        <v>28</v>
      </c>
      <c r="N14" s="163">
        <v>0</v>
      </c>
      <c r="O14" s="127">
        <v>51</v>
      </c>
      <c r="P14" s="168">
        <v>31</v>
      </c>
      <c r="Q14" s="132">
        <f>+SUM(K14:P14)</f>
        <v>141</v>
      </c>
      <c r="R14" s="140">
        <f>+Q14/J14</f>
        <v>0.31333333333333335</v>
      </c>
      <c r="S14" s="130">
        <v>41</v>
      </c>
      <c r="T14" s="130" t="s">
        <v>204</v>
      </c>
      <c r="U14" s="130" t="s">
        <v>204</v>
      </c>
      <c r="V14" s="130" t="s">
        <v>204</v>
      </c>
      <c r="W14" s="131" t="s">
        <v>204</v>
      </c>
      <c r="X14" s="131" t="s">
        <v>204</v>
      </c>
      <c r="Y14" s="132">
        <f>+SUM(S14:X14)</f>
        <v>41</v>
      </c>
      <c r="Z14" s="138">
        <f t="shared" si="0"/>
        <v>9.1111111111111115E-2</v>
      </c>
      <c r="AA14" s="134">
        <f>+Q14+Y14</f>
        <v>182</v>
      </c>
      <c r="AB14" s="140">
        <f>+AA14/J14</f>
        <v>0.40444444444444444</v>
      </c>
      <c r="AC14" s="197"/>
      <c r="AD14" s="200"/>
      <c r="AE14" s="203"/>
      <c r="AF14" s="142" t="s">
        <v>65</v>
      </c>
      <c r="AG14" s="142"/>
      <c r="AH14" s="172" t="s">
        <v>230</v>
      </c>
      <c r="AI14" s="174"/>
    </row>
    <row r="15" spans="1:36" s="95" customFormat="1" ht="409.6" customHeight="1" x14ac:dyDescent="0.2">
      <c r="A15" s="122" t="s">
        <v>200</v>
      </c>
      <c r="B15" s="143" t="s">
        <v>201</v>
      </c>
      <c r="C15" s="216">
        <v>240198</v>
      </c>
      <c r="D15" s="210" t="s">
        <v>192</v>
      </c>
      <c r="E15" s="144" t="s">
        <v>45</v>
      </c>
      <c r="F15" s="122" t="s">
        <v>203</v>
      </c>
      <c r="G15" s="141" t="s">
        <v>36</v>
      </c>
      <c r="H15" s="144">
        <v>2816</v>
      </c>
      <c r="I15" s="144">
        <v>2646</v>
      </c>
      <c r="J15" s="144">
        <v>2700</v>
      </c>
      <c r="K15" s="127">
        <v>2279</v>
      </c>
      <c r="L15" s="127">
        <v>2265</v>
      </c>
      <c r="M15" s="127">
        <v>2258</v>
      </c>
      <c r="N15" s="164">
        <v>2236</v>
      </c>
      <c r="O15" s="127">
        <v>2235</v>
      </c>
      <c r="P15" s="168">
        <v>2234</v>
      </c>
      <c r="Q15" s="132">
        <f>+(K15+L15+M15+N15+O15+P15)/6</f>
        <v>2251.1666666666665</v>
      </c>
      <c r="R15" s="145">
        <f>+Q15/J15</f>
        <v>0.83376543209876541</v>
      </c>
      <c r="S15" s="157">
        <v>2236</v>
      </c>
      <c r="T15" s="130" t="s">
        <v>204</v>
      </c>
      <c r="U15" s="130" t="s">
        <v>204</v>
      </c>
      <c r="V15" s="130" t="s">
        <v>204</v>
      </c>
      <c r="W15" s="131" t="s">
        <v>204</v>
      </c>
      <c r="X15" s="131" t="s">
        <v>204</v>
      </c>
      <c r="Y15" s="132">
        <f>+(K15+L15+M15+N15+O15+P15+S15)/7</f>
        <v>2249</v>
      </c>
      <c r="Z15" s="138">
        <f>+Y15/J15</f>
        <v>0.83296296296296302</v>
      </c>
      <c r="AA15" s="134">
        <f>+Y15</f>
        <v>2249</v>
      </c>
      <c r="AB15" s="145">
        <f>AA15/J15</f>
        <v>0.83296296296296302</v>
      </c>
      <c r="AC15" s="204">
        <v>46279147557</v>
      </c>
      <c r="AD15" s="204">
        <v>31073916102</v>
      </c>
      <c r="AE15" s="207">
        <f>AD15/AC15</f>
        <v>0.6714452997157655</v>
      </c>
      <c r="AF15" s="135" t="s">
        <v>46</v>
      </c>
      <c r="AG15" s="135"/>
      <c r="AH15" s="172" t="s">
        <v>231</v>
      </c>
      <c r="AI15" s="173"/>
    </row>
    <row r="16" spans="1:36" s="95" customFormat="1" ht="157.5" customHeight="1" x14ac:dyDescent="0.2">
      <c r="A16" s="122" t="s">
        <v>47</v>
      </c>
      <c r="B16" s="122" t="s">
        <v>48</v>
      </c>
      <c r="C16" s="217"/>
      <c r="D16" s="211"/>
      <c r="E16" s="144" t="s">
        <v>49</v>
      </c>
      <c r="F16" s="122" t="s">
        <v>50</v>
      </c>
      <c r="G16" s="141" t="s">
        <v>36</v>
      </c>
      <c r="H16" s="144">
        <v>200</v>
      </c>
      <c r="I16" s="144">
        <v>327</v>
      </c>
      <c r="J16" s="144">
        <v>1300</v>
      </c>
      <c r="K16" s="127">
        <v>3</v>
      </c>
      <c r="L16" s="127">
        <v>4</v>
      </c>
      <c r="M16" s="127">
        <v>26</v>
      </c>
      <c r="N16" s="164">
        <v>14</v>
      </c>
      <c r="O16" s="127">
        <v>16</v>
      </c>
      <c r="P16" s="168">
        <v>19</v>
      </c>
      <c r="Q16" s="132">
        <f>+SUM(K16:P16)</f>
        <v>82</v>
      </c>
      <c r="R16" s="140">
        <f t="shared" si="2"/>
        <v>6.3076923076923072E-2</v>
      </c>
      <c r="S16" s="130">
        <v>36</v>
      </c>
      <c r="T16" s="130" t="s">
        <v>204</v>
      </c>
      <c r="U16" s="130" t="s">
        <v>204</v>
      </c>
      <c r="V16" s="130" t="s">
        <v>204</v>
      </c>
      <c r="W16" s="131" t="s">
        <v>204</v>
      </c>
      <c r="X16" s="131" t="s">
        <v>204</v>
      </c>
      <c r="Y16" s="132">
        <f>+SUM(S16:X16)</f>
        <v>36</v>
      </c>
      <c r="Z16" s="138">
        <f>+Y16/J16</f>
        <v>2.7692307692307693E-2</v>
      </c>
      <c r="AA16" s="134">
        <f>+Q16+Y16</f>
        <v>118</v>
      </c>
      <c r="AB16" s="140">
        <f>+AA16/J16</f>
        <v>9.0769230769230769E-2</v>
      </c>
      <c r="AC16" s="205"/>
      <c r="AD16" s="205"/>
      <c r="AE16" s="208"/>
      <c r="AF16" s="135" t="s">
        <v>198</v>
      </c>
      <c r="AG16" s="161" t="s">
        <v>223</v>
      </c>
      <c r="AH16" s="172" t="s">
        <v>232</v>
      </c>
      <c r="AI16" s="173"/>
    </row>
    <row r="17" spans="1:35" s="95" customFormat="1" ht="352.5" customHeight="1" x14ac:dyDescent="0.2">
      <c r="A17" s="122" t="s">
        <v>37</v>
      </c>
      <c r="B17" s="122" t="s">
        <v>38</v>
      </c>
      <c r="C17" s="218"/>
      <c r="D17" s="212"/>
      <c r="E17" s="144" t="s">
        <v>39</v>
      </c>
      <c r="F17" s="122" t="s">
        <v>40</v>
      </c>
      <c r="G17" s="124" t="s">
        <v>36</v>
      </c>
      <c r="H17" s="131">
        <v>2500</v>
      </c>
      <c r="I17" s="131">
        <v>5179</v>
      </c>
      <c r="J17" s="131">
        <v>2500</v>
      </c>
      <c r="K17" s="146">
        <v>506</v>
      </c>
      <c r="L17" s="156">
        <v>773</v>
      </c>
      <c r="M17" s="157">
        <v>1059</v>
      </c>
      <c r="N17" s="157">
        <v>348</v>
      </c>
      <c r="O17" s="127">
        <v>770</v>
      </c>
      <c r="P17" s="168">
        <v>756</v>
      </c>
      <c r="Q17" s="132">
        <f>+SUM(K17:P17)</f>
        <v>4212</v>
      </c>
      <c r="R17" s="145">
        <f t="shared" si="2"/>
        <v>1.6848000000000001</v>
      </c>
      <c r="S17" s="130">
        <v>333</v>
      </c>
      <c r="T17" s="130" t="s">
        <v>204</v>
      </c>
      <c r="U17" s="130" t="s">
        <v>204</v>
      </c>
      <c r="V17" s="130" t="s">
        <v>204</v>
      </c>
      <c r="W17" s="131" t="s">
        <v>204</v>
      </c>
      <c r="X17" s="131" t="s">
        <v>204</v>
      </c>
      <c r="Y17" s="132">
        <f>+SUM(S17:X17)</f>
        <v>333</v>
      </c>
      <c r="Z17" s="133">
        <f>+Y17/J17</f>
        <v>0.13320000000000001</v>
      </c>
      <c r="AA17" s="134">
        <f>+Q17+Y17</f>
        <v>4545</v>
      </c>
      <c r="AB17" s="145">
        <f>AA17/J17</f>
        <v>1.8180000000000001</v>
      </c>
      <c r="AC17" s="206"/>
      <c r="AD17" s="206"/>
      <c r="AE17" s="209"/>
      <c r="AF17" s="135" t="s">
        <v>41</v>
      </c>
      <c r="AG17" s="135"/>
      <c r="AH17" s="176" t="s">
        <v>233</v>
      </c>
      <c r="AI17" s="173"/>
    </row>
    <row r="18" spans="1:35" s="95" customFormat="1" ht="355.5" customHeight="1" x14ac:dyDescent="0.2">
      <c r="A18" s="122" t="s">
        <v>42</v>
      </c>
      <c r="B18" s="122" t="s">
        <v>43</v>
      </c>
      <c r="C18" s="123">
        <v>240209</v>
      </c>
      <c r="D18" s="122" t="s">
        <v>194</v>
      </c>
      <c r="E18" s="144" t="s">
        <v>44</v>
      </c>
      <c r="F18" s="122" t="s">
        <v>213</v>
      </c>
      <c r="G18" s="124" t="s">
        <v>36</v>
      </c>
      <c r="H18" s="131">
        <v>100</v>
      </c>
      <c r="I18" s="131">
        <v>101</v>
      </c>
      <c r="J18" s="131">
        <v>100</v>
      </c>
      <c r="K18" s="127">
        <v>13</v>
      </c>
      <c r="L18" s="127">
        <v>54</v>
      </c>
      <c r="M18" s="127">
        <v>12</v>
      </c>
      <c r="N18" s="164">
        <v>60</v>
      </c>
      <c r="O18" s="127">
        <v>14</v>
      </c>
      <c r="P18" s="168">
        <v>99</v>
      </c>
      <c r="Q18" s="132">
        <f>+SUM(K18:P18)</f>
        <v>252</v>
      </c>
      <c r="R18" s="145">
        <f>+Q18/J18</f>
        <v>2.52</v>
      </c>
      <c r="S18" s="130">
        <v>5</v>
      </c>
      <c r="T18" s="130" t="s">
        <v>204</v>
      </c>
      <c r="U18" s="130" t="s">
        <v>204</v>
      </c>
      <c r="V18" s="130" t="s">
        <v>204</v>
      </c>
      <c r="W18" s="131" t="s">
        <v>204</v>
      </c>
      <c r="X18" s="131" t="s">
        <v>204</v>
      </c>
      <c r="Y18" s="132">
        <f>+SUM(S18:X18)</f>
        <v>5</v>
      </c>
      <c r="Z18" s="133">
        <f t="shared" si="0"/>
        <v>0.05</v>
      </c>
      <c r="AA18" s="134">
        <f>+Q18+Y18</f>
        <v>257</v>
      </c>
      <c r="AB18" s="145">
        <f>AA18/J18</f>
        <v>2.57</v>
      </c>
      <c r="AC18" s="169">
        <v>286500000</v>
      </c>
      <c r="AD18" s="169">
        <v>162759830</v>
      </c>
      <c r="AE18" s="171">
        <f>AD18/AC18</f>
        <v>0.56809713787085514</v>
      </c>
      <c r="AF18" s="135" t="s">
        <v>214</v>
      </c>
      <c r="AG18" s="135"/>
      <c r="AH18" s="177" t="s">
        <v>234</v>
      </c>
      <c r="AI18" s="178"/>
    </row>
    <row r="19" spans="1:35" ht="26.25" customHeight="1" x14ac:dyDescent="0.25">
      <c r="AD19" s="99"/>
      <c r="AE19" s="162"/>
      <c r="AI19" s="147"/>
    </row>
    <row r="21" spans="1:35" x14ac:dyDescent="0.25">
      <c r="AD21" s="99"/>
    </row>
    <row r="22" spans="1:35" x14ac:dyDescent="0.25">
      <c r="A22" s="106" t="s">
        <v>66</v>
      </c>
      <c r="B22" s="106"/>
      <c r="C22" s="106"/>
    </row>
    <row r="23" spans="1:35" ht="20.25" customHeight="1" x14ac:dyDescent="0.25">
      <c r="A23" s="194"/>
      <c r="B23" s="194"/>
      <c r="C23" s="194"/>
      <c r="D23" s="194"/>
      <c r="E23" s="194"/>
      <c r="F23" s="194"/>
      <c r="G23" s="148"/>
      <c r="H23" s="148"/>
      <c r="I23" s="148"/>
      <c r="J23" s="148"/>
    </row>
    <row r="24" spans="1:35" x14ac:dyDescent="0.25">
      <c r="A24" s="148"/>
      <c r="B24" s="148"/>
      <c r="C24" s="148"/>
    </row>
    <row r="25" spans="1:35" ht="7.5" customHeight="1" x14ac:dyDescent="0.25">
      <c r="A25" s="148"/>
      <c r="B25" s="148"/>
      <c r="C25" s="148"/>
    </row>
    <row r="26" spans="1:35" x14ac:dyDescent="0.25">
      <c r="A26" s="106" t="s">
        <v>67</v>
      </c>
    </row>
    <row r="27" spans="1:35" ht="34.5" customHeight="1" x14ac:dyDescent="0.25">
      <c r="A27" s="193" t="s">
        <v>217</v>
      </c>
      <c r="B27" s="193"/>
      <c r="C27" s="149"/>
      <c r="D27" s="93"/>
      <c r="E27" s="93"/>
      <c r="F27" s="93"/>
      <c r="G27" s="93"/>
      <c r="H27" s="93"/>
      <c r="I27" s="93"/>
      <c r="J27" s="93"/>
    </row>
    <row r="28" spans="1:35" ht="36.75" customHeight="1" x14ac:dyDescent="0.25">
      <c r="A28" s="193" t="s">
        <v>218</v>
      </c>
      <c r="B28" s="193"/>
      <c r="C28" s="150"/>
      <c r="D28" s="93"/>
      <c r="E28" s="93"/>
      <c r="F28" s="93"/>
      <c r="G28" s="93"/>
      <c r="H28" s="93"/>
      <c r="I28" s="93"/>
      <c r="J28" s="93"/>
    </row>
    <row r="29" spans="1:35" ht="33.75" customHeight="1" x14ac:dyDescent="0.25">
      <c r="A29" s="193" t="s">
        <v>219</v>
      </c>
      <c r="B29" s="193"/>
      <c r="C29" s="151"/>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190" t="s">
        <v>68</v>
      </c>
      <c r="B31" s="152" t="s">
        <v>69</v>
      </c>
      <c r="C31" s="191" t="s">
        <v>70</v>
      </c>
      <c r="D31" s="153" t="s">
        <v>199</v>
      </c>
      <c r="E31" s="192" t="s">
        <v>71</v>
      </c>
      <c r="F31" s="154" t="s">
        <v>215</v>
      </c>
      <c r="G31" s="93"/>
      <c r="H31" s="93"/>
      <c r="I31" s="93"/>
      <c r="J31" s="93"/>
      <c r="K31" s="93"/>
      <c r="L31" s="93"/>
      <c r="M31" s="93"/>
      <c r="N31" s="93"/>
      <c r="O31" s="166"/>
      <c r="P31" s="93"/>
      <c r="Q31" s="93"/>
      <c r="R31" s="93"/>
      <c r="S31" s="93"/>
      <c r="T31" s="93"/>
      <c r="U31" s="93"/>
      <c r="V31" s="93"/>
      <c r="W31" s="93"/>
      <c r="X31" s="93"/>
      <c r="Y31" s="93"/>
      <c r="Z31" s="93"/>
      <c r="AA31" s="93"/>
      <c r="AB31" s="93"/>
      <c r="AC31" s="93"/>
      <c r="AD31" s="93"/>
    </row>
    <row r="32" spans="1:35" ht="34.5" customHeight="1" x14ac:dyDescent="0.2">
      <c r="A32" s="190"/>
      <c r="B32" s="152" t="s">
        <v>72</v>
      </c>
      <c r="C32" s="191"/>
      <c r="D32" s="152" t="s">
        <v>72</v>
      </c>
      <c r="E32" s="192"/>
      <c r="F32" s="155" t="s">
        <v>216</v>
      </c>
      <c r="G32" s="93"/>
      <c r="H32" s="93"/>
      <c r="I32" s="93"/>
      <c r="J32" s="93"/>
      <c r="K32" s="93"/>
      <c r="L32" s="93"/>
      <c r="M32" s="93"/>
      <c r="N32" s="93"/>
      <c r="O32" s="166"/>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6"/>
      <c r="P33" s="93"/>
      <c r="Q33" s="93"/>
      <c r="R33" s="93"/>
      <c r="S33" s="93"/>
      <c r="T33" s="93"/>
      <c r="U33" s="93"/>
      <c r="V33" s="93"/>
      <c r="W33" s="93"/>
      <c r="X33" s="93"/>
      <c r="Y33" s="93"/>
      <c r="Z33" s="93"/>
      <c r="AA33" s="93"/>
      <c r="AB33" s="93"/>
      <c r="AC33" s="93"/>
      <c r="AD33" s="93"/>
    </row>
  </sheetData>
  <mergeCells count="25">
    <mergeCell ref="A27:B27"/>
    <mergeCell ref="A23:F23"/>
    <mergeCell ref="AC12:AC14"/>
    <mergeCell ref="AD12:AD14"/>
    <mergeCell ref="AE12:AE14"/>
    <mergeCell ref="AD15:AD17"/>
    <mergeCell ref="AC15:AC17"/>
    <mergeCell ref="AE15:AE17"/>
    <mergeCell ref="D15:D17"/>
    <mergeCell ref="D12:D14"/>
    <mergeCell ref="C12:C14"/>
    <mergeCell ref="C15:C17"/>
    <mergeCell ref="A31:A32"/>
    <mergeCell ref="C31:C32"/>
    <mergeCell ref="E31:E32"/>
    <mergeCell ref="A29:B29"/>
    <mergeCell ref="A28:B28"/>
    <mergeCell ref="A1:AF4"/>
    <mergeCell ref="AC8:AE9"/>
    <mergeCell ref="AF8:AH9"/>
    <mergeCell ref="AA9:AB9"/>
    <mergeCell ref="K8:AB8"/>
    <mergeCell ref="A8:H9"/>
    <mergeCell ref="S9:Z9"/>
    <mergeCell ref="K9:R9"/>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37" t="s">
        <v>105</v>
      </c>
      <c r="B29" s="237"/>
      <c r="C29" s="237"/>
      <c r="D29" s="237"/>
      <c r="E29" s="237"/>
      <c r="F29" s="237"/>
    </row>
    <row r="30" spans="1:7" x14ac:dyDescent="0.25">
      <c r="A30" s="31" t="s">
        <v>106</v>
      </c>
      <c r="B30" s="32" t="s">
        <v>107</v>
      </c>
      <c r="C30" s="33" t="s">
        <v>108</v>
      </c>
      <c r="D30" s="33" t="s">
        <v>109</v>
      </c>
      <c r="E30" s="33" t="s">
        <v>110</v>
      </c>
      <c r="F30" s="34" t="s">
        <v>111</v>
      </c>
      <c r="G30" s="34" t="s">
        <v>112</v>
      </c>
    </row>
    <row r="31" spans="1:7" ht="15" customHeight="1" x14ac:dyDescent="0.25">
      <c r="A31" s="221" t="s">
        <v>81</v>
      </c>
      <c r="B31" s="35" t="s">
        <v>113</v>
      </c>
      <c r="C31" s="238">
        <f>+D4</f>
        <v>740668337.55230713</v>
      </c>
      <c r="D31" s="36" t="s">
        <v>114</v>
      </c>
      <c r="E31" s="235"/>
      <c r="F31" s="219" t="s">
        <v>115</v>
      </c>
      <c r="G31" s="219" t="s">
        <v>116</v>
      </c>
    </row>
    <row r="32" spans="1:7" ht="23.25" thickBot="1" x14ac:dyDescent="0.3">
      <c r="A32" s="222"/>
      <c r="B32" s="37" t="s">
        <v>117</v>
      </c>
      <c r="C32" s="239"/>
      <c r="D32" s="38" t="s">
        <v>114</v>
      </c>
      <c r="E32" s="236"/>
      <c r="F32" s="231"/>
      <c r="G32" s="231"/>
    </row>
    <row r="33" spans="1:7" ht="15" customHeight="1" x14ac:dyDescent="0.25">
      <c r="A33" s="220" t="s">
        <v>82</v>
      </c>
      <c r="B33" s="39" t="s">
        <v>118</v>
      </c>
      <c r="C33" s="223">
        <f>+D5</f>
        <v>5030543678.3916664</v>
      </c>
      <c r="D33" s="233" t="s">
        <v>119</v>
      </c>
      <c r="E33" s="235"/>
      <c r="F33" s="40"/>
      <c r="G33" s="40"/>
    </row>
    <row r="34" spans="1:7" ht="81.75" customHeight="1" thickBot="1" x14ac:dyDescent="0.3">
      <c r="A34" s="222"/>
      <c r="B34" s="41" t="s">
        <v>120</v>
      </c>
      <c r="C34" s="225"/>
      <c r="D34" s="234"/>
      <c r="E34" s="236"/>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20" t="s">
        <v>86</v>
      </c>
      <c r="B37" s="35" t="s">
        <v>132</v>
      </c>
      <c r="C37" s="223"/>
      <c r="D37" s="36" t="s">
        <v>133</v>
      </c>
      <c r="E37" s="235" t="s">
        <v>134</v>
      </c>
      <c r="F37" s="230" t="s">
        <v>135</v>
      </c>
      <c r="G37" s="230" t="s">
        <v>136</v>
      </c>
    </row>
    <row r="38" spans="1:7" ht="27" customHeight="1" thickBot="1" x14ac:dyDescent="0.3">
      <c r="A38" s="222"/>
      <c r="B38" s="47" t="s">
        <v>137</v>
      </c>
      <c r="C38" s="225"/>
      <c r="D38" s="38"/>
      <c r="E38" s="236"/>
      <c r="F38" s="231"/>
      <c r="G38" s="231"/>
    </row>
    <row r="39" spans="1:7" ht="26.25" customHeight="1" x14ac:dyDescent="0.25">
      <c r="A39" s="221" t="s">
        <v>89</v>
      </c>
      <c r="B39" s="35" t="s">
        <v>138</v>
      </c>
      <c r="C39" s="223">
        <f>+D11</f>
        <v>116676852.69291401</v>
      </c>
      <c r="D39" s="36" t="s">
        <v>119</v>
      </c>
      <c r="E39" s="232" t="s">
        <v>139</v>
      </c>
      <c r="F39" s="230" t="s">
        <v>140</v>
      </c>
      <c r="G39" s="230" t="s">
        <v>141</v>
      </c>
    </row>
    <row r="40" spans="1:7" ht="30" customHeight="1" thickBot="1" x14ac:dyDescent="0.3">
      <c r="A40" s="222"/>
      <c r="B40" s="47" t="s">
        <v>142</v>
      </c>
      <c r="C40" s="225"/>
      <c r="D40" s="48"/>
      <c r="E40" s="227"/>
      <c r="F40" s="231"/>
      <c r="G40" s="231"/>
    </row>
    <row r="41" spans="1:7" x14ac:dyDescent="0.25">
      <c r="A41" s="220" t="s">
        <v>91</v>
      </c>
      <c r="B41" s="49" t="s">
        <v>143</v>
      </c>
      <c r="C41" s="223">
        <f>+D13</f>
        <v>716350530.54135132</v>
      </c>
      <c r="D41" s="36" t="s">
        <v>114</v>
      </c>
      <c r="E41" s="226" t="s">
        <v>144</v>
      </c>
      <c r="F41" s="40" t="s">
        <v>145</v>
      </c>
      <c r="G41" s="40" t="s">
        <v>146</v>
      </c>
    </row>
    <row r="42" spans="1:7" ht="24.75" x14ac:dyDescent="0.25">
      <c r="A42" s="221"/>
      <c r="B42" s="49" t="s">
        <v>147</v>
      </c>
      <c r="C42" s="224"/>
      <c r="D42" s="50" t="s">
        <v>148</v>
      </c>
      <c r="E42" s="226"/>
      <c r="F42" s="40"/>
      <c r="G42" s="40"/>
    </row>
    <row r="43" spans="1:7" ht="15.75" thickBot="1" x14ac:dyDescent="0.3">
      <c r="A43" s="222"/>
      <c r="B43" s="47" t="s">
        <v>149</v>
      </c>
      <c r="C43" s="225"/>
      <c r="D43" s="38" t="s">
        <v>133</v>
      </c>
      <c r="E43" s="227"/>
      <c r="F43" s="42" t="s">
        <v>150</v>
      </c>
      <c r="G43" s="42" t="s">
        <v>151</v>
      </c>
    </row>
    <row r="44" spans="1:7" ht="24.75" customHeight="1" x14ac:dyDescent="0.25">
      <c r="A44" s="220" t="s">
        <v>92</v>
      </c>
      <c r="B44" s="51" t="s">
        <v>152</v>
      </c>
      <c r="C44" s="223">
        <f>+D14</f>
        <v>9439485699.6839676</v>
      </c>
      <c r="D44" s="36" t="s">
        <v>114</v>
      </c>
      <c r="E44" s="228"/>
      <c r="F44" s="219" t="s">
        <v>153</v>
      </c>
      <c r="G44" s="219" t="s">
        <v>146</v>
      </c>
    </row>
    <row r="45" spans="1:7" ht="24.75" x14ac:dyDescent="0.25">
      <c r="A45" s="221"/>
      <c r="B45" s="52" t="s">
        <v>154</v>
      </c>
      <c r="C45" s="224"/>
      <c r="D45" s="36" t="s">
        <v>114</v>
      </c>
      <c r="E45" s="228"/>
      <c r="F45" s="219"/>
      <c r="G45" s="219"/>
    </row>
    <row r="46" spans="1:7" ht="25.5" customHeight="1" x14ac:dyDescent="0.25">
      <c r="A46" s="221"/>
      <c r="B46" s="53" t="s">
        <v>155</v>
      </c>
      <c r="C46" s="224"/>
      <c r="D46" s="36" t="s">
        <v>114</v>
      </c>
      <c r="E46" s="228"/>
      <c r="F46" s="219"/>
      <c r="G46" s="219"/>
    </row>
    <row r="47" spans="1:7" ht="41.25" customHeight="1" thickBot="1" x14ac:dyDescent="0.3">
      <c r="A47" s="222"/>
      <c r="B47" s="54" t="s">
        <v>156</v>
      </c>
      <c r="C47" s="225"/>
      <c r="D47" s="48"/>
      <c r="E47" s="229"/>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2025-08-11T07:00:00+00:00</Fecha>
  </documentManagement>
</p:properties>
</file>

<file path=customXml/itemProps1.xml><?xml version="1.0" encoding="utf-8"?>
<ds:datastoreItem xmlns:ds="http://schemas.openxmlformats.org/officeDocument/2006/customXml" ds:itemID="{47B35C99-59FA-4B59-83CF-5DB7980F3365}"/>
</file>

<file path=customXml/itemProps2.xml><?xml version="1.0" encoding="utf-8"?>
<ds:datastoreItem xmlns:ds="http://schemas.openxmlformats.org/officeDocument/2006/customXml" ds:itemID="{9A677417-16E0-4F31-A44F-2FED2B907A85}"/>
</file>

<file path=customXml/itemProps3.xml><?xml version="1.0" encoding="utf-8"?>
<ds:datastoreItem xmlns:ds="http://schemas.openxmlformats.org/officeDocument/2006/customXml" ds:itemID="{9FF9E01D-A96C-4419-A900-164020D6C6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2025-08-11T14:21:13Z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