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SUBSANAR PA - PI -2024 - 2025\ENERO 2025\"/>
    </mc:Choice>
  </mc:AlternateContent>
  <xr:revisionPtr revIDLastSave="0" documentId="13_ncr:1_{BD23C701-EC6A-4C65-9356-69F78AE30309}"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2025'!$A$10:$AG$18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1" l="1"/>
  <c r="AE15" i="1" l="1"/>
  <c r="AE12" i="1"/>
  <c r="Y14" i="1" l="1"/>
  <c r="Z14" i="1" s="1"/>
  <c r="Q14" i="1"/>
  <c r="R14" i="1" s="1"/>
  <c r="Y12" i="1"/>
  <c r="Z12" i="1" s="1"/>
  <c r="Y13" i="1"/>
  <c r="Z13" i="1" s="1"/>
  <c r="Q12" i="1"/>
  <c r="R12" i="1" s="1"/>
  <c r="Q13" i="1"/>
  <c r="Y16" i="1"/>
  <c r="Z16" i="1" s="1"/>
  <c r="Q16" i="1"/>
  <c r="R16" i="1" s="1"/>
  <c r="Z15" i="1"/>
  <c r="R15" i="1"/>
  <c r="AE18" i="1"/>
  <c r="Y18" i="1"/>
  <c r="Z18" i="1" s="1"/>
  <c r="Q18" i="1"/>
  <c r="Y17" i="1"/>
  <c r="Z17" i="1" s="1"/>
  <c r="Y11" i="1"/>
  <c r="Z11" i="1" s="1"/>
  <c r="Q17" i="1"/>
  <c r="Q11" i="1"/>
  <c r="AA18" i="1" l="1"/>
  <c r="AB18" i="1" s="1"/>
  <c r="AA17" i="1"/>
  <c r="AB17" i="1" s="1"/>
  <c r="AA16" i="1"/>
  <c r="AB16" i="1" s="1"/>
  <c r="R17" i="1"/>
  <c r="AA11" i="1"/>
  <c r="AB11" i="1" s="1"/>
  <c r="AA14" i="1"/>
  <c r="AB14" i="1" s="1"/>
  <c r="AA12" i="1"/>
  <c r="AB12" i="1" s="1"/>
  <c r="R18" i="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<sst xmlns="http://schemas.openxmlformats.org/spreadsheetml/2006/main" count="320" uniqueCount="233">
  <si>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</si>
  <si>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</si>
  <si>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</si>
  <si>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</si>
  <si>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</si>
  <si>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</si>
  <si>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</si>
  <si>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</si>
  <si>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</si>
  <si>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</si>
  <si>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</si>
  <si>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</si>
  <si>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</si>
  <si>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</si>
  <si>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</si>
  <si>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</si>
  <si>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</si>
  <si>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</si>
  <si>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</si>
  <si>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</si>
  <si>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</si>
  <si>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</si>
  <si>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</si>
  <si>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</si>
  <si>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</si>
  <si>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</si>
  <si>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</si>
  <si>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</si>
  <si>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</si>
  <si>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</si>
  <si>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</si>
  <si>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</si>
  <si>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</si>
  <si>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</si>
  <si>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</si>
  <si>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</si>
  <si>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</si>
  <si>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</si>
  <si>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</si>
  <si>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</si>
  <si>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</si>
  <si>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</si>
  <si>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</si>
  <si>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</si>
  <si>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</si>
  <si>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</si>
  <si>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</si>
  <si>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</si>
  <si>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</si>
  <si>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</si>
  <si>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</si>
  <si>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</si>
  <si>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</si>
  <si>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</si>
  <si>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</si>
  <si>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</si>
  <si>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</si>
  <si>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</si>
  <si>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</si>
  <si>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</si>
  <si>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</si>
  <si>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</si>
  <si>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</si>
  <si>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</si>
  <si>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</si>
  <si>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</si>
  <si>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</si>
  <si>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</si>
  <si>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</si>
  <si>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</si>
  <si>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</si>
  <si>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</si>
  <si>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</si>
  <si>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</si>
  <si>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</si>
  <si>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</si>
  <si>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</si>
  <si>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</si>
  <si>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</si>
  <si>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</si>
  <si>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</si>
  <si>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</si>
  <si>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</si>
  <si>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</si>
  <si>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</si>
  <si>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</si>
  <si>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</si>
  <si>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</si>
  <si>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</si>
  <si>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</si>
  <si>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</si>
  <si>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</si>
  <si>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</si>
  <si>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</si>
  <si>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</si>
  <si>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</si>
  <si>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</si>
  <si>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</si>
  <si>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</si>
  <si>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</si>
  <si>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</si>
  <si>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</si>
  <si>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</si>
  <si>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</si>
  <si>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</si>
  <si>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</si>
  <si>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</si>
  <si>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</si>
  <si>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</si>
  <si>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</si>
  <si>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</si>
  <si>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</si>
  <si>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</si>
  <si>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</si>
  <si>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</si>
  <si>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</si>
  <si>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</si>
  <si>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</si>
  <si>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</si>
  <si>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</si>
  <si>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</si>
  <si>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</si>
  <si>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</si>
  <si>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</si>
  <si>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</si>
  <si>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</si>
  <si>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</si>
  <si>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</si>
  <si>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</si>
  <si>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</si>
  <si>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</si>
  <si>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</si>
  <si>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</si>
  <si>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</si>
  <si>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</si>
  <si>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</si>
  <si>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</si>
  <si>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</si>
  <si>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</si>
  <si>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</si>
  <si>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</si>
  <si>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</si>
  <si>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</si>
  <si>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</si>
  <si>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</si>
  <si>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</si>
  <si>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</si>
  <si>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</si>
  <si>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</si>
  <si>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</si>
  <si>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</si>
  <si>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</si>
  <si>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</si>
  <si>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</si>
  <si>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</si>
  <si>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</si>
  <si>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</si>
  <si>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</si>
  <si>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</si>
  <si>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</si>
  <si>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</si>
  <si>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</si>
  <si>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</si>
  <si>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</si>
  <si>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</si>
  <si>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</si>
  <si>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</si>
  <si>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</si>
  <si>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</si>
  <si>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</si>
  <si>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</si>
  <si>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</si>
  <si>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</si>
  <si>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</si>
  <si>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</si>
  <si>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</si>
  <si>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</si>
  <si>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</si>
  <si>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</si>
  <si>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</si>
  <si>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</si>
  <si>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</si>
  <si>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</si>
  <si>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</si>
  <si>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</si>
  <si>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</si>
  <si>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</si>
  <si>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</si>
  <si>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</si>
  <si>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</si>
  <si>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</si>
  <si>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</si>
  <si>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</si>
  <si>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</si>
  <si>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</si>
  <si>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</si>
  <si>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</si>
  <si>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</si>
  <si>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</si>
  <si>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</si>
  <si>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</si>
  <si>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</si>
  <si>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</si>
  <si>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</si>
  <si>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</si>
  <si>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</si>
  <si>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</si>
  <si>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Subdirectora de Planeación  ( E)</t>
  </si>
  <si>
    <t>Maria Carolina Rendón Arenas</t>
  </si>
  <si>
    <t>-</t>
  </si>
  <si>
    <t>2025</t>
  </si>
  <si>
    <t>ENERO</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</si>
  <si>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</si>
  <si>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</si>
  <si>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</si>
  <si>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</si>
  <si>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</si>
  <si>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</si>
  <si>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</si>
  <si>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</si>
  <si>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</si>
  <si>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r>
      <t xml:space="preserve">CÓDIGO: </t>
    </r>
    <r>
      <rPr>
        <sz val="8"/>
        <color theme="1"/>
        <rFont val="Calibri"/>
        <family val="2"/>
        <scheme val="minor"/>
      </rPr>
      <t>F-GE-17</t>
    </r>
  </si>
  <si>
    <r>
      <t xml:space="preserve">VERSIÓN: </t>
    </r>
    <r>
      <rPr>
        <sz val="8"/>
        <color theme="1"/>
        <rFont val="Calibri"/>
        <family val="2"/>
        <scheme val="minor"/>
      </rPr>
      <t>03</t>
    </r>
  </si>
  <si>
    <r>
      <t xml:space="preserve">FECHA: </t>
    </r>
    <r>
      <rPr>
        <sz val="8"/>
        <color theme="1"/>
        <rFont val="Calibri"/>
        <family val="2"/>
        <scheme val="minor"/>
      </rPr>
      <t>07/02/2021</t>
    </r>
  </si>
  <si>
    <r>
      <t xml:space="preserve">PÁGINA: </t>
    </r>
    <r>
      <rPr>
        <sz val="8"/>
        <color theme="1"/>
        <rFont val="Calibri"/>
        <family val="2"/>
        <scheme val="minor"/>
      </rPr>
      <t>1 de 1</t>
    </r>
  </si>
  <si>
    <r>
      <t xml:space="preserve">ENERO: </t>
    </r>
    <r>
      <rPr>
        <sz val="8"/>
        <rFont val="Arial"/>
        <family val="2"/>
      </rPr>
      <t>ESTE INDICADOR TIENE UNA MEDICIÓN SEMESTRAL; POR LO TANTO SU REPORTE SERÍA EN EL MES DE JUNIO.</t>
    </r>
  </si>
  <si>
    <r>
      <t xml:space="preserve">ENERO: 	</t>
    </r>
    <r>
      <rPr>
        <sz val="8"/>
        <rFont val="Arial"/>
        <family val="2"/>
      </rPr>
      <t>EN EL MES DE ENERO SE RECIBIERON RESOLUCIONES DE 27 CBML, 63 UNIDADES DE VIVIENDA DE LA CURADURÍA CUARTA Y DE LA CURADURÍA CERO NO SE RECIBIERON RESOLUCIONES.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</si>
  <si>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</si>
  <si>
    <r>
      <t xml:space="preserve">ENERO: 	</t>
    </r>
    <r>
      <rPr>
        <sz val="8"/>
        <rFont val="Arial"/>
        <family val="2"/>
      </rPr>
      <t>LAS 3 RESOLUCIONES AUN NO SALEN REGISTRADAS, POR LO TANTO NO SE PUEDEN REPORTAR LAS 8 UNIDADES PREDIALES ESPERADAS PARA ESTE MES.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</si>
  <si>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</si>
  <si>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SE ASIGNARON TRES SDV PARA LOS PROYECTOS HABITACIONALES (2 POBLACION DEMANDA LIBRE LA COLINITA) (1 ARRENDAMIENTO TEMPORAL LA MONTAÑA BLOQUE 8)</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</si>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</sst>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69" x14ac:knownFonts="1">
    <font>
      <sz val="11"/>
      <color theme="1"/>
      <name val="Calibri"/>
      <family val="2"/>
      <scheme val="minor"/>
    </font>
    <font>
      <b/>
      <sz val="9"/>
      <color rgb="FFFFFFFF"/>
      <name val="Calibri"/>
      <family val="2"/>
    </font>
    <font>
      <sz val="9"/>
      <color rgb="FF000000"/>
      <name val="Calibri"/>
      <family val="2"/>
    </font>
    <font>
      <sz val="9"/>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24"/>
      <color theme="1"/>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8"/>
      <name val="Calibri"/>
      <family val="2"/>
      <scheme val="minor"/>
    </font>
    <font>
      <sz val="24"/>
      <color theme="1"/>
      <name val="Calibri"/>
      <family val="2"/>
      <scheme val="minor"/>
    </font>
    <font>
      <sz val="9"/>
      <color theme="1"/>
      <name val="Arial"/>
      <family val="2"/>
    </font>
    <font>
      <sz val="10"/>
      <color theme="1"/>
      <name val="Arial"/>
      <family val="2"/>
    </font>
    <font>
      <sz val="9"/>
      <name val="Arial"/>
      <family val="2"/>
    </font>
    <font>
      <b/>
      <sz val="9"/>
      <name val="Arial"/>
      <family val="2"/>
    </font>
    <font>
      <sz val="9"/>
      <color rgb="FF000000"/>
      <name val="Arial"/>
      <family val="2"/>
    </font>
    <font>
      <b/>
      <sz val="14"/>
      <color theme="1"/>
      <name val="Calibri"/>
      <family val="2"/>
    </font>
    <font>
      <b/>
      <sz val="9"/>
      <color theme="0"/>
      <name val="Calibri"/>
      <family val="2"/>
    </font>
    <font>
      <b/>
      <sz val="9"/>
      <color theme="1"/>
      <name val="Arial"/>
      <family val="2"/>
    </font>
    <font>
      <b/>
      <sz val="8"/>
      <color theme="1"/>
      <name val="Calibri"/>
      <family val="2"/>
      <scheme val="minor"/>
    </font>
    <font>
      <b/>
      <sz val="8"/>
      <color rgb="FFFFFFFF"/>
      <name val="Calibri"/>
      <family val="2"/>
    </font>
    <font>
      <b/>
      <sz val="8"/>
      <name val="Arial"/>
      <family val="2"/>
    </font>
    <font>
      <sz val="8"/>
      <name val="Arial"/>
      <family val="2"/>
    </font>
  </fonts>
  <fills count="4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1" fontId="21" fillId="0" borderId="0" applyFont="0" applyFill="0" applyBorder="0" applyAlignment="0" applyProtection="0"/>
    <xf numFmtId="168" fontId="4"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29"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5" fontId="21"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80" fontId="29" fillId="0" borderId="0" applyFont="0" applyFill="0" applyBorder="0" applyAlignment="0" applyProtection="0"/>
    <xf numFmtId="166" fontId="4" fillId="0" borderId="0" applyFont="0" applyFill="0" applyBorder="0" applyAlignment="0" applyProtection="0"/>
    <xf numFmtId="165" fontId="33" fillId="0" borderId="0" applyFont="0" applyFill="0" applyBorder="0" applyAlignment="0" applyProtection="0"/>
    <xf numFmtId="167" fontId="29"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7" fontId="29" fillId="0" borderId="0" applyFont="0" applyFill="0" applyBorder="0" applyAlignment="0" applyProtection="0"/>
    <xf numFmtId="166" fontId="4" fillId="0" borderId="0" applyFont="0" applyFill="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29" fillId="0" borderId="0"/>
    <xf numFmtId="172" fontId="29" fillId="0" borderId="0"/>
    <xf numFmtId="172" fontId="4" fillId="0" borderId="0"/>
    <xf numFmtId="172" fontId="4" fillId="0" borderId="0"/>
    <xf numFmtId="0" fontId="29"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29" fillId="0" borderId="0"/>
    <xf numFmtId="0" fontId="35"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37" fillId="0" borderId="0"/>
    <xf numFmtId="172" fontId="4" fillId="0" borderId="0"/>
    <xf numFmtId="0" fontId="29" fillId="0" borderId="0"/>
    <xf numFmtId="172" fontId="4" fillId="0" borderId="0"/>
    <xf numFmtId="172" fontId="4" fillId="0" borderId="0"/>
    <xf numFmtId="0" fontId="4" fillId="0" borderId="0"/>
    <xf numFmtId="0" fontId="29" fillId="0" borderId="0"/>
    <xf numFmtId="0" fontId="4" fillId="0" borderId="0"/>
    <xf numFmtId="0" fontId="4" fillId="0" borderId="0"/>
    <xf numFmtId="172" fontId="4" fillId="0" borderId="0"/>
    <xf numFmtId="172" fontId="4" fillId="0" borderId="0"/>
    <xf numFmtId="172" fontId="4" fillId="0" borderId="0"/>
    <xf numFmtId="0" fontId="4" fillId="0" borderId="0"/>
    <xf numFmtId="0" fontId="29" fillId="0" borderId="0"/>
    <xf numFmtId="0" fontId="33"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172" fontId="4" fillId="0" borderId="0"/>
    <xf numFmtId="172"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39"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43" fontId="4" fillId="0" borderId="0" applyFont="0" applyFill="0" applyBorder="0" applyAlignment="0" applyProtection="0"/>
    <xf numFmtId="44" fontId="4" fillId="0" borderId="0" applyFont="0" applyFill="0" applyBorder="0" applyAlignment="0" applyProtection="0"/>
  </cellStyleXfs>
  <cellXfs count="226">
    <xf numFmtId="0" fontId="0" fillId="0" borderId="0" xfId="0"/>
    <xf numFmtId="0" fontId="0" fillId="3" borderId="0" xfId="0" applyFill="1"/>
    <xf numFmtId="49" fontId="0" fillId="3" borderId="0" xfId="0" applyNumberFormat="1" applyFill="1" applyAlignment="1">
      <alignment horizontal="center"/>
    </xf>
    <xf numFmtId="49" fontId="5" fillId="3" borderId="0" xfId="0" applyNumberFormat="1" applyFont="1" applyFill="1" applyAlignment="1">
      <alignment horizontal="left"/>
    </xf>
    <xf numFmtId="49" fontId="8" fillId="3" borderId="0" xfId="0" applyNumberFormat="1" applyFont="1" applyFill="1" applyAlignment="1">
      <alignment vertical="center"/>
    </xf>
    <xf numFmtId="49" fontId="9" fillId="3" borderId="0" xfId="0" applyNumberFormat="1" applyFont="1" applyFill="1" applyAlignment="1">
      <alignment vertical="center"/>
    </xf>
    <xf numFmtId="0" fontId="6" fillId="3" borderId="0" xfId="0" applyFont="1" applyFill="1" applyAlignment="1">
      <alignment horizontal="center" vertical="center"/>
    </xf>
    <xf numFmtId="169" fontId="8" fillId="3" borderId="0" xfId="0" applyNumberFormat="1" applyFont="1" applyFill="1" applyAlignment="1">
      <alignment vertical="center"/>
    </xf>
    <xf numFmtId="169" fontId="5" fillId="3" borderId="0" xfId="0" applyNumberFormat="1" applyFont="1" applyFill="1" applyAlignment="1">
      <alignment horizontal="center" vertical="center"/>
    </xf>
    <xf numFmtId="169" fontId="0" fillId="3" borderId="0" xfId="0" applyNumberFormat="1" applyFill="1"/>
    <xf numFmtId="169" fontId="0" fillId="3" borderId="0" xfId="0" applyNumberFormat="1" applyFill="1" applyAlignment="1">
      <alignment horizontal="center" vertical="center"/>
    </xf>
    <xf numFmtId="0" fontId="5" fillId="19" borderId="3" xfId="0" applyFont="1" applyFill="1" applyBorder="1" applyAlignment="1">
      <alignment horizontal="center" vertical="center"/>
    </xf>
    <xf numFmtId="170" fontId="5" fillId="19" borderId="4" xfId="2" applyNumberFormat="1" applyFont="1" applyFill="1" applyBorder="1" applyAlignment="1">
      <alignment horizontal="center" vertical="center" wrapText="1"/>
    </xf>
    <xf numFmtId="0" fontId="5" fillId="19" borderId="5" xfId="0" applyFont="1" applyFill="1" applyBorder="1" applyAlignment="1">
      <alignment horizontal="center" vertical="center"/>
    </xf>
    <xf numFmtId="0" fontId="5"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14" fillId="4" borderId="0" xfId="2" applyNumberFormat="1" applyFont="1" applyFill="1" applyBorder="1" applyAlignment="1">
      <alignment vertical="center"/>
    </xf>
    <xf numFmtId="0" fontId="6"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6"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12"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5" fillId="19" borderId="0" xfId="0" applyFont="1" applyFill="1" applyAlignment="1">
      <alignment horizontal="center"/>
    </xf>
    <xf numFmtId="170" fontId="5" fillId="19" borderId="0" xfId="2" applyNumberFormat="1" applyFont="1" applyFill="1"/>
    <xf numFmtId="0" fontId="0" fillId="0" borderId="0" xfId="0" applyAlignment="1">
      <alignment wrapText="1"/>
    </xf>
    <xf numFmtId="170" fontId="0" fillId="0" borderId="0" xfId="2" applyNumberFormat="1" applyFont="1"/>
    <xf numFmtId="170" fontId="5" fillId="0" borderId="0" xfId="2" applyNumberFormat="1" applyFont="1" applyFill="1" applyAlignment="1">
      <alignment horizont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170" fontId="5" fillId="4" borderId="0" xfId="2" applyNumberFormat="1" applyFont="1" applyFill="1" applyAlignment="1">
      <alignment horizontal="center" vertical="center"/>
    </xf>
    <xf numFmtId="170" fontId="5" fillId="5" borderId="7" xfId="2" applyNumberFormat="1" applyFont="1" applyFill="1" applyBorder="1" applyAlignment="1">
      <alignment horizontal="center" vertical="center"/>
    </xf>
    <xf numFmtId="0" fontId="16" fillId="0" borderId="0" xfId="0" applyFont="1" applyAlignment="1">
      <alignment horizontal="justify"/>
    </xf>
    <xf numFmtId="170" fontId="6" fillId="0" borderId="0" xfId="2" applyNumberFormat="1" applyFont="1" applyBorder="1" applyAlignment="1">
      <alignment horizontal="center"/>
    </xf>
    <xf numFmtId="0" fontId="16" fillId="0" borderId="9" xfId="0" applyFont="1" applyBorder="1" applyAlignment="1">
      <alignment horizontal="justify" vertical="center" wrapText="1"/>
    </xf>
    <xf numFmtId="170" fontId="6" fillId="0" borderId="9" xfId="2" applyNumberFormat="1" applyFont="1" applyBorder="1" applyAlignment="1">
      <alignment horizontal="center"/>
    </xf>
    <xf numFmtId="0" fontId="16" fillId="2" borderId="0" xfId="0" applyFont="1" applyFill="1" applyAlignment="1">
      <alignment horizontal="justify"/>
    </xf>
    <xf numFmtId="170" fontId="6" fillId="5" borderId="7" xfId="2" applyNumberFormat="1" applyFont="1" applyFill="1" applyBorder="1" applyAlignment="1">
      <alignment horizontal="justify" vertical="center" wrapText="1"/>
    </xf>
    <xf numFmtId="0" fontId="16" fillId="2" borderId="9" xfId="0" applyFont="1" applyFill="1" applyBorder="1" applyAlignment="1">
      <alignment horizontal="justify" wrapText="1"/>
    </xf>
    <xf numFmtId="170" fontId="6"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6" fillId="0" borderId="9" xfId="0" applyFont="1" applyBorder="1" applyAlignment="1">
      <alignment horizontal="justify" vertical="center"/>
    </xf>
    <xf numFmtId="170" fontId="5" fillId="0" borderId="9" xfId="2" applyNumberFormat="1" applyFont="1" applyBorder="1" applyAlignment="1">
      <alignment vertical="center"/>
    </xf>
    <xf numFmtId="170" fontId="6" fillId="0" borderId="9" xfId="2" applyNumberFormat="1" applyFont="1" applyBorder="1" applyAlignment="1">
      <alignment horizontal="justify" wrapText="1"/>
    </xf>
    <xf numFmtId="0" fontId="16" fillId="0" borderId="9" xfId="0" applyFont="1" applyBorder="1" applyAlignment="1">
      <alignment horizontal="justify"/>
    </xf>
    <xf numFmtId="170" fontId="6" fillId="0" borderId="9" xfId="2" applyNumberFormat="1" applyFont="1" applyBorder="1" applyAlignment="1"/>
    <xf numFmtId="0" fontId="16" fillId="2" borderId="0" xfId="0" applyFont="1" applyFill="1" applyAlignment="1">
      <alignment horizontal="justify" vertical="center" wrapText="1"/>
    </xf>
    <xf numFmtId="170" fontId="6" fillId="0" borderId="0" xfId="2" applyNumberFormat="1" applyFont="1" applyBorder="1" applyAlignment="1">
      <alignment horizontal="center" wrapText="1"/>
    </xf>
    <xf numFmtId="0" fontId="6" fillId="2" borderId="0" xfId="0" applyFont="1" applyFill="1" applyAlignment="1">
      <alignment horizontal="justify"/>
    </xf>
    <xf numFmtId="0" fontId="6" fillId="0" borderId="0" xfId="0" applyFont="1" applyAlignment="1">
      <alignment horizontal="justify" wrapText="1"/>
    </xf>
    <xf numFmtId="0" fontId="6" fillId="2" borderId="0" xfId="0" applyFont="1" applyFill="1" applyAlignment="1">
      <alignment horizontal="justify" wrapText="1"/>
    </xf>
    <xf numFmtId="0" fontId="6" fillId="2" borderId="9" xfId="0" applyFont="1" applyFill="1" applyBorder="1" applyAlignment="1">
      <alignment horizontal="justify" wrapText="1"/>
    </xf>
    <xf numFmtId="0" fontId="0" fillId="0" borderId="0" xfId="0" applyAlignment="1">
      <alignment horizontal="left" wrapText="1"/>
    </xf>
    <xf numFmtId="0" fontId="5" fillId="4" borderId="0" xfId="0" applyFont="1" applyFill="1"/>
    <xf numFmtId="170" fontId="5" fillId="4" borderId="0" xfId="2" applyNumberFormat="1" applyFont="1" applyFill="1" applyAlignment="1">
      <alignment vertical="center"/>
    </xf>
    <xf numFmtId="0" fontId="5" fillId="21" borderId="0" xfId="0" applyFont="1" applyFill="1" applyAlignment="1">
      <alignment horizontal="center"/>
    </xf>
    <xf numFmtId="0" fontId="5" fillId="20" borderId="0" xfId="0" applyFont="1" applyFill="1" applyAlignment="1">
      <alignment horizontal="center"/>
    </xf>
    <xf numFmtId="170" fontId="5" fillId="20" borderId="0" xfId="2" applyNumberFormat="1" applyFont="1" applyFill="1" applyAlignment="1">
      <alignment horizontal="center"/>
    </xf>
    <xf numFmtId="170" fontId="5"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6" fillId="0" borderId="0" xfId="2" applyNumberFormat="1" applyFont="1" applyAlignment="1">
      <alignment vertical="top" wrapText="1"/>
    </xf>
    <xf numFmtId="170" fontId="16"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6" fillId="0" borderId="0" xfId="2" applyNumberFormat="1" applyFont="1" applyAlignment="1">
      <alignment vertical="center" wrapText="1"/>
    </xf>
    <xf numFmtId="0" fontId="10" fillId="21" borderId="3" xfId="0" applyFont="1" applyFill="1" applyBorder="1" applyAlignment="1">
      <alignment horizontal="center"/>
    </xf>
    <xf numFmtId="0" fontId="10" fillId="21" borderId="5" xfId="0" applyFont="1" applyFill="1" applyBorder="1" applyAlignment="1">
      <alignment horizontal="center"/>
    </xf>
    <xf numFmtId="0" fontId="5" fillId="0" borderId="6" xfId="0" applyFont="1" applyBorder="1" applyAlignment="1">
      <alignment horizontal="left"/>
    </xf>
    <xf numFmtId="170" fontId="5" fillId="0" borderId="7" xfId="2" applyNumberFormat="1" applyFont="1" applyBorder="1" applyAlignment="1">
      <alignment horizontal="center"/>
    </xf>
    <xf numFmtId="170" fontId="0" fillId="0" borderId="7" xfId="2" applyNumberFormat="1" applyFont="1" applyBorder="1"/>
    <xf numFmtId="0" fontId="5" fillId="5" borderId="6" xfId="0" applyFont="1" applyFill="1" applyBorder="1" applyAlignment="1">
      <alignment vertical="center"/>
    </xf>
    <xf numFmtId="170" fontId="5" fillId="5" borderId="7" xfId="2" applyNumberFormat="1" applyFont="1" applyFill="1" applyBorder="1" applyAlignment="1">
      <alignment vertical="center"/>
    </xf>
    <xf numFmtId="170" fontId="7"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5" fillId="4" borderId="0" xfId="0" applyFont="1" applyFill="1" applyAlignment="1">
      <alignment horizontal="center"/>
    </xf>
    <xf numFmtId="0" fontId="5" fillId="0" borderId="0" xfId="0" applyFont="1"/>
    <xf numFmtId="170" fontId="5" fillId="0" borderId="0" xfId="2" applyNumberFormat="1" applyFont="1"/>
    <xf numFmtId="171" fontId="5" fillId="0" borderId="0" xfId="3" applyNumberFormat="1" applyFont="1"/>
    <xf numFmtId="0" fontId="18" fillId="0" borderId="0" xfId="0" applyFont="1"/>
    <xf numFmtId="170" fontId="6" fillId="0" borderId="0" xfId="2" applyNumberFormat="1" applyFont="1"/>
    <xf numFmtId="0" fontId="19" fillId="5" borderId="0" xfId="0" applyFont="1" applyFill="1"/>
    <xf numFmtId="170" fontId="20" fillId="5" borderId="0" xfId="2" applyNumberFormat="1" applyFont="1" applyFill="1"/>
    <xf numFmtId="170" fontId="0" fillId="5" borderId="0" xfId="2" applyNumberFormat="1" applyFont="1" applyFill="1"/>
    <xf numFmtId="0" fontId="5" fillId="19" borderId="0" xfId="0" applyFont="1" applyFill="1"/>
    <xf numFmtId="171" fontId="5" fillId="19" borderId="0" xfId="3" applyNumberFormat="1" applyFont="1" applyFill="1"/>
    <xf numFmtId="170" fontId="15" fillId="0" borderId="0" xfId="2" applyNumberFormat="1" applyFont="1"/>
    <xf numFmtId="9" fontId="8" fillId="3" borderId="0" xfId="0" applyNumberFormat="1" applyFont="1" applyFill="1" applyAlignment="1">
      <alignment horizontal="center" vertical="center"/>
    </xf>
    <xf numFmtId="9" fontId="0" fillId="3" borderId="0" xfId="0" applyNumberFormat="1" applyFill="1" applyAlignment="1">
      <alignment horizontal="center" vertical="center"/>
    </xf>
    <xf numFmtId="49" fontId="50" fillId="3" borderId="0" xfId="0" applyNumberFormat="1" applyFont="1" applyFill="1" applyAlignment="1">
      <alignment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169" fontId="1" fillId="45" borderId="1" xfId="0" applyNumberFormat="1" applyFont="1" applyFill="1" applyBorder="1" applyAlignment="1">
      <alignment horizontal="center" vertical="center" wrapText="1"/>
    </xf>
    <xf numFmtId="0" fontId="1" fillId="45" borderId="1" xfId="0" applyFont="1" applyFill="1" applyBorder="1" applyAlignment="1">
      <alignment horizontal="center" vertical="center" wrapText="1"/>
    </xf>
    <xf numFmtId="0" fontId="1" fillId="44" borderId="1" xfId="0" applyFont="1" applyFill="1" applyBorder="1" applyAlignment="1">
      <alignment horizontal="center" vertical="center" wrapText="1"/>
    </xf>
    <xf numFmtId="49" fontId="51" fillId="3" borderId="0" xfId="0" applyNumberFormat="1" applyFont="1" applyFill="1" applyAlignment="1">
      <alignment horizontal="left" vertical="center" wrapText="1"/>
    </xf>
    <xf numFmtId="49" fontId="56" fillId="3" borderId="0" xfId="0" applyNumberFormat="1" applyFont="1" applyFill="1" applyAlignment="1">
      <alignment vertical="center"/>
    </xf>
    <xf numFmtId="49" fontId="50" fillId="3" borderId="0" xfId="0" applyNumberFormat="1" applyFont="1" applyFill="1" applyAlignment="1">
      <alignment horizontal="right" vertical="center" wrapText="1"/>
    </xf>
    <xf numFmtId="3" fontId="59" fillId="0" borderId="1" xfId="1" applyNumberFormat="1" applyFont="1" applyFill="1" applyBorder="1" applyAlignment="1" applyProtection="1">
      <alignment horizontal="center" vertical="center"/>
    </xf>
    <xf numFmtId="183" fontId="57" fillId="0" borderId="1" xfId="2797" applyNumberFormat="1" applyFont="1" applyFill="1" applyBorder="1" applyAlignment="1" applyProtection="1">
      <alignment horizontal="center" vertical="center"/>
    </xf>
    <xf numFmtId="43" fontId="2" fillId="0" borderId="1" xfId="2797" applyFont="1" applyFill="1" applyBorder="1" applyAlignment="1">
      <alignment horizontal="center" vertical="center" wrapText="1"/>
    </xf>
    <xf numFmtId="183" fontId="2" fillId="0" borderId="1" xfId="2797" applyNumberFormat="1" applyFont="1" applyFill="1" applyBorder="1" applyAlignment="1">
      <alignment horizontal="center" vertical="center" wrapText="1"/>
    </xf>
    <xf numFmtId="182" fontId="2" fillId="0" borderId="1" xfId="1" applyNumberFormat="1" applyFont="1" applyFill="1" applyBorder="1" applyAlignment="1">
      <alignment horizontal="center" vertical="center" wrapText="1"/>
    </xf>
    <xf numFmtId="49" fontId="50" fillId="3" borderId="0" xfId="0" applyNumberFormat="1" applyFont="1" applyFill="1" applyAlignment="1">
      <alignment horizontal="center" vertical="center" wrapText="1"/>
    </xf>
    <xf numFmtId="49" fontId="56" fillId="3" borderId="0" xfId="0" applyNumberFormat="1" applyFont="1" applyFill="1" applyAlignment="1">
      <alignment vertical="center" wrapText="1"/>
    </xf>
    <xf numFmtId="183" fontId="3" fillId="0" borderId="1" xfId="2797" applyNumberFormat="1" applyFont="1" applyFill="1" applyBorder="1" applyAlignment="1">
      <alignment horizontal="center" vertical="center" wrapText="1"/>
    </xf>
    <xf numFmtId="0" fontId="12" fillId="3" borderId="0" xfId="0" applyFont="1" applyFill="1"/>
    <xf numFmtId="0" fontId="57" fillId="3" borderId="1" xfId="0" applyFont="1" applyFill="1" applyBorder="1" applyAlignment="1">
      <alignment horizontal="center" vertical="center" wrapText="1"/>
    </xf>
    <xf numFmtId="0" fontId="61" fillId="0" borderId="1" xfId="0" applyFont="1" applyBorder="1" applyAlignment="1">
      <alignment horizontal="center" vertical="center" wrapText="1"/>
    </xf>
    <xf numFmtId="49" fontId="11" fillId="46" borderId="1" xfId="0" applyNumberFormat="1" applyFont="1" applyFill="1" applyBorder="1" applyAlignment="1">
      <alignment horizontal="center" vertical="center" wrapText="1"/>
    </xf>
    <xf numFmtId="0" fontId="12" fillId="5" borderId="1" xfId="0" applyFont="1" applyFill="1" applyBorder="1" applyAlignment="1">
      <alignment horizontal="center" wrapText="1"/>
    </xf>
    <xf numFmtId="49" fontId="11" fillId="47" borderId="1" xfId="0" applyNumberFormat="1" applyFont="1" applyFill="1" applyBorder="1" applyAlignment="1">
      <alignment horizontal="center" vertical="center" wrapText="1"/>
    </xf>
    <xf numFmtId="0" fontId="61" fillId="0" borderId="1" xfId="0" applyFont="1" applyBorder="1" applyAlignment="1">
      <alignment vertical="center" wrapText="1"/>
    </xf>
    <xf numFmtId="0" fontId="63" fillId="2" borderId="1" xfId="0" applyFont="1" applyFill="1" applyBorder="1" applyAlignment="1">
      <alignment horizontal="center" vertical="center" wrapText="1"/>
    </xf>
    <xf numFmtId="0" fontId="62" fillId="48" borderId="1" xfId="0" applyFont="1" applyFill="1" applyBorder="1" applyAlignment="1">
      <alignment horizontal="center" vertical="center" wrapText="1"/>
    </xf>
    <xf numFmtId="43" fontId="57" fillId="0" borderId="1" xfId="2797" applyFont="1" applyFill="1" applyBorder="1" applyAlignment="1" applyProtection="1">
      <alignment horizontal="center" vertical="center"/>
    </xf>
    <xf numFmtId="43" fontId="59" fillId="0" borderId="1" xfId="2797" applyFont="1" applyFill="1" applyBorder="1" applyAlignment="1" applyProtection="1">
      <alignment horizontal="center" vertical="center"/>
    </xf>
    <xf numFmtId="10" fontId="57" fillId="0" borderId="1" xfId="1" applyNumberFormat="1" applyFont="1" applyFill="1" applyBorder="1" applyAlignment="1" applyProtection="1">
      <alignment horizontal="center" vertical="center"/>
    </xf>
    <xf numFmtId="0" fontId="0" fillId="0" borderId="0" xfId="0" applyAlignment="1">
      <alignment horizontal="center" vertical="center"/>
    </xf>
    <xf numFmtId="49" fontId="9" fillId="48" borderId="23" xfId="0" applyNumberFormat="1" applyFont="1" applyFill="1" applyBorder="1" applyAlignment="1">
      <alignment horizontal="center" vertical="center"/>
    </xf>
    <xf numFmtId="49" fontId="9" fillId="48" borderId="26" xfId="0" applyNumberFormat="1" applyFont="1" applyFill="1" applyBorder="1" applyAlignment="1">
      <alignment horizontal="center" vertical="center"/>
    </xf>
    <xf numFmtId="9" fontId="2" fillId="0" borderId="1" xfId="1" applyFont="1" applyFill="1" applyBorder="1" applyAlignment="1">
      <alignment horizontal="center" vertical="center" wrapText="1"/>
    </xf>
    <xf numFmtId="9" fontId="57" fillId="0" borderId="1" xfId="1" applyFont="1" applyFill="1" applyBorder="1" applyAlignment="1" applyProtection="1">
      <alignment horizontal="left" vertical="center" wrapText="1"/>
    </xf>
    <xf numFmtId="1" fontId="29" fillId="0" borderId="1" xfId="0" applyNumberFormat="1" applyFont="1" applyBorder="1" applyAlignment="1">
      <alignment horizontal="center" vertical="center"/>
    </xf>
    <xf numFmtId="9" fontId="58" fillId="0" borderId="1" xfId="1" applyFont="1" applyFill="1" applyBorder="1" applyAlignment="1" applyProtection="1">
      <alignment horizontal="left" vertical="center" wrapText="1"/>
    </xf>
    <xf numFmtId="9" fontId="58" fillId="0" borderId="1" xfId="1" applyFont="1" applyFill="1" applyBorder="1" applyAlignment="1" applyProtection="1">
      <alignment horizontal="center" vertical="center"/>
    </xf>
    <xf numFmtId="43" fontId="58" fillId="0" borderId="1" xfId="2797" applyFont="1" applyFill="1" applyBorder="1" applyAlignment="1" applyProtection="1">
      <alignment horizontal="center" vertical="center"/>
    </xf>
    <xf numFmtId="0" fontId="57" fillId="0" borderId="1" xfId="0" applyFont="1" applyBorder="1" applyAlignment="1">
      <alignment horizontal="center" vertical="center" wrapText="1"/>
    </xf>
    <xf numFmtId="0" fontId="5" fillId="0" borderId="0" xfId="0" applyFont="1" applyAlignment="1">
      <alignment vertical="center"/>
    </xf>
    <xf numFmtId="1" fontId="58" fillId="0" borderId="1" xfId="0" applyNumberFormat="1" applyFont="1" applyBorder="1" applyAlignment="1">
      <alignment horizontal="center" vertical="center"/>
    </xf>
    <xf numFmtId="43" fontId="64" fillId="0" borderId="1" xfId="2797" applyFont="1" applyFill="1" applyBorder="1" applyAlignment="1" applyProtection="1">
      <alignment horizontal="center" vertical="center"/>
    </xf>
    <xf numFmtId="183" fontId="64" fillId="0" borderId="1" xfId="2797" applyNumberFormat="1" applyFont="1" applyFill="1" applyBorder="1" applyAlignment="1" applyProtection="1">
      <alignment horizontal="center" vertical="center"/>
    </xf>
    <xf numFmtId="3" fontId="58" fillId="0" borderId="1" xfId="0" applyNumberFormat="1" applyFont="1" applyBorder="1" applyAlignment="1">
      <alignment horizontal="center" vertical="center"/>
    </xf>
    <xf numFmtId="3" fontId="58" fillId="0" borderId="1" xfId="1" applyNumberFormat="1" applyFont="1" applyFill="1" applyBorder="1" applyAlignment="1" applyProtection="1">
      <alignment horizontal="center" vertical="center"/>
    </xf>
    <xf numFmtId="0" fontId="58" fillId="0" borderId="1" xfId="0" applyFont="1" applyBorder="1" applyAlignment="1">
      <alignment horizontal="center" vertical="center"/>
    </xf>
    <xf numFmtId="0" fontId="5" fillId="0" borderId="0" xfId="0" applyFont="1" applyAlignment="1">
      <alignment vertical="center" wrapText="1"/>
    </xf>
    <xf numFmtId="0" fontId="59" fillId="0" borderId="1" xfId="0" applyFont="1" applyBorder="1" applyAlignment="1">
      <alignment horizontal="center" vertical="center" wrapText="1"/>
    </xf>
    <xf numFmtId="9" fontId="57" fillId="0" borderId="1" xfId="1" applyFont="1" applyFill="1" applyBorder="1" applyAlignment="1" applyProtection="1">
      <alignment horizontal="left" vertical="top" wrapText="1"/>
    </xf>
    <xf numFmtId="0" fontId="5" fillId="0" borderId="0" xfId="0" applyFont="1" applyAlignment="1">
      <alignment horizontal="left" vertical="center" wrapText="1"/>
    </xf>
    <xf numFmtId="183" fontId="58" fillId="0" borderId="1" xfId="2797" applyNumberFormat="1" applyFont="1" applyFill="1" applyBorder="1" applyAlignment="1" applyProtection="1">
      <alignment horizontal="center" vertical="center"/>
    </xf>
    <xf numFmtId="3" fontId="60" fillId="0" borderId="1" xfId="1" applyNumberFormat="1" applyFont="1" applyFill="1" applyBorder="1" applyAlignment="1" applyProtection="1">
      <alignment horizontal="right" vertical="center"/>
    </xf>
    <xf numFmtId="0" fontId="65" fillId="3" borderId="27" xfId="0" applyFont="1" applyFill="1" applyBorder="1" applyAlignment="1">
      <alignment horizontal="left" vertical="center"/>
    </xf>
    <xf numFmtId="0" fontId="65" fillId="3" borderId="1" xfId="0" applyFont="1" applyFill="1" applyBorder="1" applyAlignment="1">
      <alignment horizontal="left" vertical="center"/>
    </xf>
    <xf numFmtId="0" fontId="16" fillId="3" borderId="0" xfId="0" applyFont="1" applyFill="1" applyAlignment="1">
      <alignment horizontal="center" vertical="center"/>
    </xf>
    <xf numFmtId="0" fontId="66" fillId="44" borderId="27" xfId="0" applyFont="1" applyFill="1" applyBorder="1" applyAlignment="1">
      <alignment horizontal="center" vertical="center" wrapText="1"/>
    </xf>
    <xf numFmtId="0" fontId="67" fillId="0" borderId="1" xfId="0" applyFont="1" applyBorder="1" applyAlignment="1">
      <alignment horizontal="left" vertical="top" wrapText="1"/>
    </xf>
    <xf numFmtId="0" fontId="67" fillId="0" borderId="1" xfId="0" applyFont="1" applyBorder="1" applyAlignment="1">
      <alignment horizontal="left" vertical="center" wrapText="1"/>
    </xf>
    <xf numFmtId="0" fontId="67" fillId="0" borderId="1" xfId="0" applyFont="1" applyBorder="1" applyAlignment="1">
      <alignment vertical="center" wrapText="1"/>
    </xf>
    <xf numFmtId="184" fontId="57" fillId="0" borderId="1" xfId="2798" applyNumberFormat="1" applyFont="1" applyFill="1" applyBorder="1" applyAlignment="1" applyProtection="1">
      <alignment vertical="center"/>
    </xf>
    <xf numFmtId="44" fontId="57" fillId="0" borderId="1" xfId="2798" applyFont="1" applyFill="1" applyBorder="1" applyAlignment="1" applyProtection="1">
      <alignment vertical="center"/>
    </xf>
    <xf numFmtId="0" fontId="54" fillId="3" borderId="1" xfId="0" applyFont="1" applyFill="1" applyBorder="1" applyAlignment="1">
      <alignment horizontal="center" vertical="center"/>
    </xf>
    <xf numFmtId="169" fontId="48"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8"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9" fillId="48" borderId="21" xfId="0" applyNumberFormat="1" applyFont="1" applyFill="1" applyBorder="1" applyAlignment="1">
      <alignment horizontal="center" vertical="center"/>
    </xf>
    <xf numFmtId="49" fontId="9" fillId="48" borderId="22" xfId="0" applyNumberFormat="1" applyFont="1" applyFill="1" applyBorder="1" applyAlignment="1">
      <alignment horizontal="center" vertical="center"/>
    </xf>
    <xf numFmtId="49" fontId="9" fillId="48" borderId="23" xfId="0" applyNumberFormat="1" applyFont="1" applyFill="1" applyBorder="1" applyAlignment="1">
      <alignment horizontal="center" vertical="center"/>
    </xf>
    <xf numFmtId="49" fontId="9" fillId="48" borderId="24" xfId="0" applyNumberFormat="1" applyFont="1" applyFill="1" applyBorder="1" applyAlignment="1">
      <alignment horizontal="center" vertical="center"/>
    </xf>
    <xf numFmtId="49" fontId="9" fillId="48" borderId="25" xfId="0" applyNumberFormat="1" applyFont="1" applyFill="1" applyBorder="1" applyAlignment="1">
      <alignment horizontal="center" vertical="center"/>
    </xf>
    <xf numFmtId="49" fontId="9" fillId="48" borderId="26" xfId="0" applyNumberFormat="1" applyFont="1" applyFill="1" applyBorder="1" applyAlignment="1">
      <alignment horizontal="center" vertical="center"/>
    </xf>
    <xf numFmtId="49" fontId="48" fillId="2"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readingOrder="1"/>
    </xf>
    <xf numFmtId="49" fontId="51" fillId="3" borderId="0" xfId="0" applyNumberFormat="1" applyFont="1" applyFill="1" applyAlignment="1">
      <alignment horizontal="left" vertical="center" wrapText="1"/>
    </xf>
    <xf numFmtId="49" fontId="0" fillId="3" borderId="1" xfId="0" applyNumberFormat="1" applyFill="1" applyBorder="1" applyAlignment="1">
      <alignment horizontal="center"/>
    </xf>
    <xf numFmtId="44" fontId="57" fillId="0" borderId="28" xfId="2798" applyFont="1" applyFill="1" applyBorder="1" applyAlignment="1">
      <alignment horizontal="center" vertical="center"/>
    </xf>
    <xf numFmtId="44" fontId="57" fillId="0" borderId="30" xfId="2798" applyFont="1" applyFill="1" applyBorder="1" applyAlignment="1">
      <alignment horizontal="center" vertical="center"/>
    </xf>
    <xf numFmtId="44" fontId="57" fillId="0" borderId="29" xfId="2798" applyFont="1" applyFill="1" applyBorder="1" applyAlignment="1">
      <alignment horizontal="center" vertical="center"/>
    </xf>
    <xf numFmtId="3" fontId="57" fillId="0" borderId="28" xfId="1782" applyNumberFormat="1" applyFont="1" applyFill="1" applyBorder="1" applyAlignment="1">
      <alignment horizontal="center" vertical="center"/>
    </xf>
    <xf numFmtId="3" fontId="57" fillId="0" borderId="30" xfId="1782" applyNumberFormat="1" applyFont="1" applyFill="1" applyBorder="1" applyAlignment="1">
      <alignment horizontal="center" vertical="center"/>
    </xf>
    <xf numFmtId="3" fontId="57" fillId="0" borderId="29" xfId="1782" applyNumberFormat="1" applyFont="1" applyFill="1" applyBorder="1" applyAlignment="1">
      <alignment horizontal="center" vertical="center"/>
    </xf>
    <xf numFmtId="10" fontId="57" fillId="0" borderId="28" xfId="1" applyNumberFormat="1" applyFont="1" applyFill="1" applyBorder="1" applyAlignment="1">
      <alignment horizontal="center" vertical="center"/>
    </xf>
    <xf numFmtId="10" fontId="57" fillId="0" borderId="30" xfId="1" applyNumberFormat="1" applyFont="1" applyFill="1" applyBorder="1" applyAlignment="1">
      <alignment horizontal="center" vertical="center"/>
    </xf>
    <xf numFmtId="10" fontId="57" fillId="0" borderId="29" xfId="1" applyNumberFormat="1" applyFont="1" applyFill="1" applyBorder="1" applyAlignment="1">
      <alignment horizontal="center" vertical="center"/>
    </xf>
    <xf numFmtId="184" fontId="57" fillId="0" borderId="28" xfId="2798" applyNumberFormat="1" applyFont="1" applyFill="1" applyBorder="1" applyAlignment="1" applyProtection="1">
      <alignment horizontal="center" vertical="center"/>
    </xf>
    <xf numFmtId="184" fontId="57" fillId="0" borderId="30" xfId="2798" applyNumberFormat="1" applyFont="1" applyFill="1" applyBorder="1" applyAlignment="1" applyProtection="1">
      <alignment horizontal="center" vertical="center"/>
    </xf>
    <xf numFmtId="184" fontId="57" fillId="0" borderId="29" xfId="2798" applyNumberFormat="1" applyFont="1" applyFill="1" applyBorder="1" applyAlignment="1" applyProtection="1">
      <alignment horizontal="center" vertical="center"/>
    </xf>
    <xf numFmtId="9" fontId="58" fillId="0" borderId="28" xfId="1" applyFont="1" applyFill="1" applyBorder="1" applyAlignment="1" applyProtection="1">
      <alignment horizontal="center" vertical="center" wrapText="1"/>
    </xf>
    <xf numFmtId="9" fontId="58" fillId="0" borderId="30" xfId="1" applyFont="1" applyFill="1" applyBorder="1" applyAlignment="1" applyProtection="1">
      <alignment horizontal="center" vertical="center" wrapText="1"/>
    </xf>
    <xf numFmtId="9" fontId="58" fillId="0" borderId="29" xfId="1" applyFont="1" applyFill="1" applyBorder="1" applyAlignment="1" applyProtection="1">
      <alignment horizontal="center" vertical="center" wrapText="1"/>
    </xf>
    <xf numFmtId="1" fontId="58" fillId="0" borderId="28" xfId="0" applyNumberFormat="1" applyFont="1" applyBorder="1" applyAlignment="1">
      <alignment horizontal="center" vertical="center" wrapText="1"/>
    </xf>
    <xf numFmtId="1" fontId="58" fillId="0" borderId="30" xfId="0" applyNumberFormat="1" applyFont="1" applyBorder="1" applyAlignment="1">
      <alignment horizontal="center" vertical="center" wrapText="1"/>
    </xf>
    <xf numFmtId="1" fontId="58" fillId="0" borderId="29" xfId="0" applyNumberFormat="1" applyFont="1" applyBorder="1" applyAlignment="1">
      <alignment horizontal="center" vertical="center" wrapText="1"/>
    </xf>
    <xf numFmtId="1" fontId="29" fillId="0" borderId="28" xfId="0" applyNumberFormat="1" applyFont="1" applyBorder="1" applyAlignment="1">
      <alignment horizontal="center" vertical="center"/>
    </xf>
    <xf numFmtId="1" fontId="29" fillId="0" borderId="30" xfId="0" applyNumberFormat="1" applyFont="1" applyBorder="1" applyAlignment="1">
      <alignment horizontal="center" vertical="center"/>
    </xf>
    <xf numFmtId="1" fontId="29" fillId="0" borderId="29" xfId="0" applyNumberFormat="1" applyFont="1" applyBorder="1" applyAlignment="1">
      <alignment horizontal="center" vertical="center"/>
    </xf>
    <xf numFmtId="170" fontId="6"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5" fillId="0" borderId="4" xfId="2" applyNumberFormat="1" applyFont="1" applyBorder="1" applyAlignment="1">
      <alignment horizontal="center" vertical="center"/>
    </xf>
    <xf numFmtId="170" fontId="5" fillId="0" borderId="0" xfId="2" applyNumberFormat="1" applyFont="1" applyBorder="1" applyAlignment="1">
      <alignment horizontal="center" vertical="center"/>
    </xf>
    <xf numFmtId="170" fontId="5" fillId="0" borderId="9" xfId="2" applyNumberFormat="1" applyFont="1" applyBorder="1" applyAlignment="1">
      <alignment horizontal="center" vertical="center"/>
    </xf>
    <xf numFmtId="170" fontId="6" fillId="0" borderId="0" xfId="2" applyNumberFormat="1" applyFont="1" applyBorder="1" applyAlignment="1">
      <alignment horizontal="justify" wrapText="1"/>
    </xf>
    <xf numFmtId="170" fontId="6"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6" fillId="5" borderId="5" xfId="2" applyNumberFormat="1" applyFont="1" applyFill="1" applyBorder="1" applyAlignment="1">
      <alignment horizontal="justify" vertical="center" wrapText="1"/>
    </xf>
    <xf numFmtId="170" fontId="6" fillId="5" borderId="10" xfId="2" applyNumberFormat="1" applyFont="1" applyFill="1" applyBorder="1" applyAlignment="1">
      <alignment horizontal="justify" vertical="center" wrapText="1"/>
    </xf>
    <xf numFmtId="170" fontId="6" fillId="0" borderId="4" xfId="2" applyNumberFormat="1" applyFont="1" applyBorder="1" applyAlignment="1">
      <alignment horizontal="justify" wrapText="1"/>
    </xf>
    <xf numFmtId="170" fontId="6" fillId="0" borderId="4" xfId="2" applyNumberFormat="1" applyFont="1" applyBorder="1" applyAlignment="1">
      <alignment horizontal="center"/>
    </xf>
    <xf numFmtId="170" fontId="6" fillId="0" borderId="9" xfId="2" applyNumberFormat="1" applyFont="1" applyBorder="1" applyAlignment="1">
      <alignment horizontal="center"/>
    </xf>
    <xf numFmtId="170" fontId="6" fillId="0" borderId="0" xfId="2" applyNumberFormat="1" applyFont="1" applyBorder="1" applyAlignment="1">
      <alignment horizontal="justify" vertical="center" wrapText="1"/>
    </xf>
    <xf numFmtId="170" fontId="6" fillId="0" borderId="9" xfId="2" applyNumberFormat="1" applyFont="1" applyBorder="1" applyAlignment="1">
      <alignment horizontal="justify" vertical="center" wrapText="1"/>
    </xf>
    <xf numFmtId="0" fontId="5" fillId="19" borderId="0" xfId="0" applyFont="1" applyFill="1" applyAlignment="1">
      <alignment horizontal="center"/>
    </xf>
    <xf numFmtId="170" fontId="5" fillId="0" borderId="0" xfId="2" applyNumberFormat="1" applyFont="1" applyBorder="1" applyAlignment="1">
      <alignment vertical="center"/>
    </xf>
    <xf numFmtId="170" fontId="5"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3">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H33"/>
  <sheetViews>
    <sheetView tabSelected="1" topLeftCell="A3" zoomScale="64" zoomScaleNormal="64" workbookViewId="0">
      <selection activeCell="H16" sqref="H16"/>
    </sheetView>
  </sheetViews>
  <sheetFormatPr baseColWidth="10" defaultColWidth="11.42578125" defaultRowHeight="15" x14ac:dyDescent="0.25"/>
  <cols>
    <col min="1" max="1" width="33.28515625" style="1" customWidth="1"/>
    <col min="2" max="2" width="36.28515625" style="1" customWidth="1"/>
    <col min="3" max="3" width="20.5703125" style="1" customWidth="1"/>
    <col min="4" max="4" width="22.85546875" style="1" customWidth="1"/>
    <col min="5" max="5" width="11.85546875" style="1" customWidth="1"/>
    <col min="6" max="6" width="21.7109375" style="1" customWidth="1"/>
    <col min="7" max="7" width="10.140625" style="1" customWidth="1"/>
    <col min="8" max="8" width="8" style="1" bestFit="1" customWidth="1"/>
    <col min="9" max="10" width="8" style="1" customWidth="1"/>
    <col min="11" max="11" width="12.140625" style="1" bestFit="1" customWidth="1"/>
    <col min="12" max="12" width="6.85546875" style="1" bestFit="1" customWidth="1"/>
    <col min="13" max="13" width="7.42578125" style="1" bestFit="1" customWidth="1"/>
    <col min="14" max="14" width="6" style="1" bestFit="1" customWidth="1"/>
    <col min="15" max="15" width="8.42578125" style="1" customWidth="1"/>
    <col min="16" max="16" width="8" style="1" customWidth="1"/>
    <col min="17" max="17" width="10.7109375" style="1" bestFit="1" customWidth="1"/>
    <col min="18" max="18" width="12.28515625" style="1" bestFit="1" customWidth="1"/>
    <col min="19" max="19" width="7" style="1" customWidth="1"/>
    <col min="20" max="20" width="7.28515625" style="1" bestFit="1" customWidth="1"/>
    <col min="21" max="21" width="8.28515625" style="1" bestFit="1" customWidth="1"/>
    <col min="22" max="22" width="7.42578125" style="1" bestFit="1" customWidth="1"/>
    <col min="23" max="23" width="9.85546875" style="1" bestFit="1" customWidth="1"/>
    <col min="24" max="24" width="10.85546875" style="1" bestFit="1" customWidth="1"/>
    <col min="25" max="25" width="8.5703125" style="1" bestFit="1" customWidth="1"/>
    <col min="26" max="26" width="11" style="104" bestFit="1" customWidth="1"/>
    <col min="27" max="27" width="9" style="104" bestFit="1" customWidth="1"/>
    <col min="28" max="28" width="14.5703125" style="104" bestFit="1" customWidth="1"/>
    <col min="29" max="29" width="20.140625" style="9" bestFit="1" customWidth="1"/>
    <col min="30" max="30" width="21.42578125" style="10" customWidth="1"/>
    <col min="31" max="31" width="10.140625" style="1" bestFit="1" customWidth="1"/>
    <col min="32" max="32" width="23" style="6" customWidth="1"/>
    <col min="33" max="33" width="96.140625" style="160" customWidth="1"/>
    <col min="34" max="34" width="54.7109375" customWidth="1"/>
    <col min="35" max="16384" width="11.42578125" style="1"/>
  </cols>
  <sheetData>
    <row r="1" spans="1:34" ht="20.25" customHeight="1" x14ac:dyDescent="0.25">
      <c r="A1" s="167"/>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58" t="s">
        <v>221</v>
      </c>
    </row>
    <row r="2" spans="1:34" ht="22.5" customHeight="1" x14ac:dyDescent="0.25">
      <c r="A2" s="167"/>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59" t="s">
        <v>222</v>
      </c>
    </row>
    <row r="3" spans="1:34" ht="28.5" customHeight="1" x14ac:dyDescent="0.25">
      <c r="A3" s="167"/>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59" t="s">
        <v>223</v>
      </c>
    </row>
    <row r="4" spans="1:34" x14ac:dyDescent="0.25">
      <c r="A4" s="167"/>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59" t="s">
        <v>224</v>
      </c>
    </row>
    <row r="5" spans="1:34" hidden="1" x14ac:dyDescent="0.25"/>
    <row r="6" spans="1:34" ht="63" x14ac:dyDescent="0.25">
      <c r="A6" s="120" t="s">
        <v>0</v>
      </c>
      <c r="B6" s="121" t="s">
        <v>210</v>
      </c>
    </row>
    <row r="7" spans="1:34" ht="59.25" customHeight="1" x14ac:dyDescent="0.25">
      <c r="A7" s="114" t="s">
        <v>1</v>
      </c>
      <c r="B7" s="113" t="s">
        <v>211</v>
      </c>
      <c r="C7" s="4"/>
      <c r="D7" s="4"/>
      <c r="E7" s="4"/>
      <c r="F7" s="4"/>
      <c r="G7" s="4"/>
      <c r="H7" s="4"/>
      <c r="I7" s="4"/>
      <c r="J7" s="4"/>
      <c r="K7" s="4"/>
      <c r="L7" s="4"/>
      <c r="M7" s="4"/>
      <c r="N7" s="4"/>
      <c r="O7" s="4"/>
      <c r="P7" s="4"/>
      <c r="Q7" s="4"/>
      <c r="R7" s="4"/>
      <c r="S7" s="4"/>
      <c r="T7" s="4"/>
      <c r="U7" s="4"/>
      <c r="V7" s="4"/>
      <c r="W7" s="4"/>
      <c r="X7" s="4"/>
      <c r="Y7" s="4"/>
      <c r="Z7" s="103"/>
      <c r="AA7" s="103"/>
      <c r="AB7" s="103"/>
      <c r="AC7" s="7"/>
      <c r="AD7" s="8"/>
      <c r="AE7" s="3"/>
    </row>
    <row r="8" spans="1:34" s="106" customFormat="1" ht="24.75" customHeight="1" x14ac:dyDescent="0.25">
      <c r="A8" s="172" t="s">
        <v>198</v>
      </c>
      <c r="B8" s="173"/>
      <c r="C8" s="173"/>
      <c r="D8" s="173"/>
      <c r="E8" s="173"/>
      <c r="F8" s="173"/>
      <c r="G8" s="173"/>
      <c r="H8" s="174"/>
      <c r="I8" s="136"/>
      <c r="J8" s="136"/>
      <c r="K8" s="171" t="s">
        <v>215</v>
      </c>
      <c r="L8" s="171"/>
      <c r="M8" s="171"/>
      <c r="N8" s="171"/>
      <c r="O8" s="171"/>
      <c r="P8" s="171"/>
      <c r="Q8" s="171"/>
      <c r="R8" s="171"/>
      <c r="S8" s="171"/>
      <c r="T8" s="171"/>
      <c r="U8" s="171"/>
      <c r="V8" s="171"/>
      <c r="W8" s="171"/>
      <c r="X8" s="171"/>
      <c r="Y8" s="171"/>
      <c r="Z8" s="171"/>
      <c r="AA8" s="171"/>
      <c r="AB8" s="171"/>
      <c r="AC8" s="168" t="s">
        <v>217</v>
      </c>
      <c r="AD8" s="168"/>
      <c r="AE8" s="168"/>
      <c r="AF8" s="169" t="s">
        <v>2</v>
      </c>
      <c r="AG8" s="169"/>
      <c r="AH8" s="135"/>
    </row>
    <row r="9" spans="1:34" s="106" customFormat="1" ht="33.75" customHeight="1" x14ac:dyDescent="0.25">
      <c r="A9" s="175"/>
      <c r="B9" s="176"/>
      <c r="C9" s="176"/>
      <c r="D9" s="176"/>
      <c r="E9" s="176"/>
      <c r="F9" s="176"/>
      <c r="G9" s="176"/>
      <c r="H9" s="177"/>
      <c r="I9" s="137"/>
      <c r="J9" s="137"/>
      <c r="K9" s="178" t="s">
        <v>213</v>
      </c>
      <c r="L9" s="178"/>
      <c r="M9" s="178"/>
      <c r="N9" s="178"/>
      <c r="O9" s="178"/>
      <c r="P9" s="178"/>
      <c r="Q9" s="178"/>
      <c r="R9" s="178"/>
      <c r="S9" s="178" t="s">
        <v>214</v>
      </c>
      <c r="T9" s="178"/>
      <c r="U9" s="178"/>
      <c r="V9" s="178"/>
      <c r="W9" s="178"/>
      <c r="X9" s="178"/>
      <c r="Y9" s="178"/>
      <c r="Z9" s="178"/>
      <c r="AA9" s="170" t="s">
        <v>216</v>
      </c>
      <c r="AB9" s="170"/>
      <c r="AC9" s="168"/>
      <c r="AD9" s="168"/>
      <c r="AE9" s="168"/>
      <c r="AF9" s="169"/>
      <c r="AG9" s="169"/>
      <c r="AH9" s="135"/>
    </row>
    <row r="10" spans="1:34" s="106" customFormat="1" ht="102" customHeight="1" x14ac:dyDescent="0.25">
      <c r="A10" s="131" t="s">
        <v>9</v>
      </c>
      <c r="B10" s="131" t="s">
        <v>10</v>
      </c>
      <c r="C10" s="131" t="s">
        <v>3</v>
      </c>
      <c r="D10" s="131" t="s">
        <v>4</v>
      </c>
      <c r="E10" s="131" t="s">
        <v>5</v>
      </c>
      <c r="F10" s="131" t="s">
        <v>6</v>
      </c>
      <c r="G10" s="131" t="s">
        <v>7</v>
      </c>
      <c r="H10" s="131" t="s">
        <v>8</v>
      </c>
      <c r="I10" s="131" t="s">
        <v>212</v>
      </c>
      <c r="J10" s="131" t="s">
        <v>218</v>
      </c>
      <c r="K10" s="108" t="s">
        <v>11</v>
      </c>
      <c r="L10" s="108" t="s">
        <v>12</v>
      </c>
      <c r="M10" s="108" t="s">
        <v>13</v>
      </c>
      <c r="N10" s="108" t="s">
        <v>14</v>
      </c>
      <c r="O10" s="108" t="s">
        <v>15</v>
      </c>
      <c r="P10" s="108" t="s">
        <v>16</v>
      </c>
      <c r="Q10" s="107" t="s">
        <v>17</v>
      </c>
      <c r="R10" s="107" t="s">
        <v>18</v>
      </c>
      <c r="S10" s="130" t="s">
        <v>199</v>
      </c>
      <c r="T10" s="107" t="s">
        <v>19</v>
      </c>
      <c r="U10" s="107" t="s">
        <v>20</v>
      </c>
      <c r="V10" s="107" t="s">
        <v>21</v>
      </c>
      <c r="W10" s="107" t="s">
        <v>22</v>
      </c>
      <c r="X10" s="107" t="s">
        <v>23</v>
      </c>
      <c r="Y10" s="107" t="s">
        <v>24</v>
      </c>
      <c r="Z10" s="107" t="s">
        <v>25</v>
      </c>
      <c r="AA10" s="107" t="s">
        <v>26</v>
      </c>
      <c r="AB10" s="107" t="s">
        <v>27</v>
      </c>
      <c r="AC10" s="109" t="s">
        <v>28</v>
      </c>
      <c r="AD10" s="109" t="s">
        <v>29</v>
      </c>
      <c r="AE10" s="110" t="s">
        <v>30</v>
      </c>
      <c r="AF10" s="111" t="s">
        <v>31</v>
      </c>
      <c r="AG10" s="161" t="s">
        <v>32</v>
      </c>
      <c r="AH10" s="135"/>
    </row>
    <row r="11" spans="1:34" customFormat="1" ht="144" x14ac:dyDescent="0.25">
      <c r="A11" s="139" t="s">
        <v>33</v>
      </c>
      <c r="B11" s="139" t="s">
        <v>34</v>
      </c>
      <c r="C11" s="140">
        <v>240210</v>
      </c>
      <c r="D11" s="141" t="s">
        <v>194</v>
      </c>
      <c r="E11" s="142" t="s">
        <v>35</v>
      </c>
      <c r="F11" s="141" t="s">
        <v>200</v>
      </c>
      <c r="G11" s="142" t="s">
        <v>36</v>
      </c>
      <c r="H11" s="143">
        <v>0</v>
      </c>
      <c r="I11" s="143">
        <v>1</v>
      </c>
      <c r="J11" s="143">
        <v>2</v>
      </c>
      <c r="K11" s="147">
        <v>0</v>
      </c>
      <c r="L11" s="132">
        <v>0</v>
      </c>
      <c r="M11" s="132">
        <v>0</v>
      </c>
      <c r="N11" s="133">
        <v>0</v>
      </c>
      <c r="O11" s="132">
        <v>0</v>
      </c>
      <c r="P11" s="132">
        <v>0</v>
      </c>
      <c r="Q11" s="117">
        <f>+SUM(K11:P11)</f>
        <v>0</v>
      </c>
      <c r="R11" s="119">
        <f>Q11/J11</f>
        <v>0</v>
      </c>
      <c r="S11" s="115" t="s">
        <v>209</v>
      </c>
      <c r="T11" s="115" t="s">
        <v>209</v>
      </c>
      <c r="U11" s="115" t="s">
        <v>209</v>
      </c>
      <c r="V11" s="115" t="s">
        <v>209</v>
      </c>
      <c r="W11" s="116" t="s">
        <v>209</v>
      </c>
      <c r="X11" s="116" t="s">
        <v>209</v>
      </c>
      <c r="Y11" s="118">
        <f>+SUM(S11:X11)</f>
        <v>0</v>
      </c>
      <c r="Z11" s="119">
        <f t="shared" ref="Z11:Z18" si="0">+Y11/J11</f>
        <v>0</v>
      </c>
      <c r="AA11" s="122">
        <f>+Q11+Y11</f>
        <v>0</v>
      </c>
      <c r="AB11" s="119">
        <f>AA11/J11</f>
        <v>0</v>
      </c>
      <c r="AC11" s="165">
        <v>266666667</v>
      </c>
      <c r="AD11" s="166">
        <v>38981523</v>
      </c>
      <c r="AE11" s="134">
        <f t="shared" ref="AE11" si="1">AD11/AC11</f>
        <v>0.14618071106727412</v>
      </c>
      <c r="AF11" s="144" t="s">
        <v>205</v>
      </c>
      <c r="AG11" s="162" t="s">
        <v>225</v>
      </c>
      <c r="AH11" s="145"/>
    </row>
    <row r="12" spans="1:34" customFormat="1" ht="156" x14ac:dyDescent="0.25">
      <c r="A12" s="139" t="s">
        <v>56</v>
      </c>
      <c r="B12" s="139" t="s">
        <v>57</v>
      </c>
      <c r="C12" s="202">
        <v>240211</v>
      </c>
      <c r="D12" s="199" t="s">
        <v>196</v>
      </c>
      <c r="E12" s="146" t="s">
        <v>58</v>
      </c>
      <c r="F12" s="141" t="s">
        <v>59</v>
      </c>
      <c r="G12" s="146" t="s">
        <v>36</v>
      </c>
      <c r="H12" s="146">
        <v>450</v>
      </c>
      <c r="I12" s="146">
        <v>450</v>
      </c>
      <c r="J12" s="146">
        <v>600</v>
      </c>
      <c r="K12" s="148">
        <v>63</v>
      </c>
      <c r="L12" s="132">
        <v>0</v>
      </c>
      <c r="M12" s="132">
        <v>0</v>
      </c>
      <c r="N12" s="133">
        <v>0</v>
      </c>
      <c r="O12" s="132">
        <v>0</v>
      </c>
      <c r="P12" s="132">
        <v>0</v>
      </c>
      <c r="Q12" s="118">
        <f>+SUM(K12:P12)</f>
        <v>63</v>
      </c>
      <c r="R12" s="119">
        <f t="shared" ref="R12:R18" si="2">+Q12/J12</f>
        <v>0.105</v>
      </c>
      <c r="S12" s="115" t="s">
        <v>209</v>
      </c>
      <c r="T12" s="115" t="s">
        <v>209</v>
      </c>
      <c r="U12" s="115" t="s">
        <v>209</v>
      </c>
      <c r="V12" s="115" t="s">
        <v>209</v>
      </c>
      <c r="W12" s="116" t="s">
        <v>209</v>
      </c>
      <c r="X12" s="116" t="s">
        <v>209</v>
      </c>
      <c r="Y12" s="118">
        <f>+SUM(S12:X12)</f>
        <v>0</v>
      </c>
      <c r="Z12" s="138">
        <f t="shared" si="0"/>
        <v>0</v>
      </c>
      <c r="AA12" s="122">
        <f>+Q12+Y12</f>
        <v>63</v>
      </c>
      <c r="AB12" s="119">
        <f>+AA12/J12</f>
        <v>0.105</v>
      </c>
      <c r="AC12" s="184">
        <v>69587274539</v>
      </c>
      <c r="AD12" s="187">
        <v>3598918360</v>
      </c>
      <c r="AE12" s="190">
        <f>AD12/AC12</f>
        <v>5.1718053104422075E-2</v>
      </c>
      <c r="AF12" s="144" t="s">
        <v>60</v>
      </c>
      <c r="AG12" s="162" t="s">
        <v>226</v>
      </c>
      <c r="AH12" s="145"/>
    </row>
    <row r="13" spans="1:34" customFormat="1" ht="117" customHeight="1" x14ac:dyDescent="0.25">
      <c r="A13" s="139" t="s">
        <v>51</v>
      </c>
      <c r="B13" s="139" t="s">
        <v>52</v>
      </c>
      <c r="C13" s="203"/>
      <c r="D13" s="200"/>
      <c r="E13" s="149" t="s">
        <v>53</v>
      </c>
      <c r="F13" s="141" t="s">
        <v>54</v>
      </c>
      <c r="G13" s="149" t="s">
        <v>36</v>
      </c>
      <c r="H13" s="149">
        <v>1000</v>
      </c>
      <c r="I13" s="149">
        <v>817</v>
      </c>
      <c r="J13" s="149">
        <v>5000</v>
      </c>
      <c r="K13" s="148">
        <v>81</v>
      </c>
      <c r="L13" s="132">
        <v>0</v>
      </c>
      <c r="M13" s="132">
        <v>0</v>
      </c>
      <c r="N13" s="133">
        <v>0</v>
      </c>
      <c r="O13" s="132">
        <v>0</v>
      </c>
      <c r="P13" s="132">
        <v>0</v>
      </c>
      <c r="Q13" s="118">
        <f>+SUM(K13:P13)</f>
        <v>81</v>
      </c>
      <c r="R13" s="119">
        <f t="shared" si="2"/>
        <v>1.6199999999999999E-2</v>
      </c>
      <c r="S13" s="115" t="s">
        <v>209</v>
      </c>
      <c r="T13" s="115" t="s">
        <v>209</v>
      </c>
      <c r="U13" s="115" t="s">
        <v>209</v>
      </c>
      <c r="V13" s="115" t="s">
        <v>209</v>
      </c>
      <c r="W13" s="116" t="s">
        <v>209</v>
      </c>
      <c r="X13" s="116" t="s">
        <v>209</v>
      </c>
      <c r="Y13" s="118">
        <f>+SUM(S13:X13)</f>
        <v>0</v>
      </c>
      <c r="Z13" s="138">
        <f t="shared" si="0"/>
        <v>0</v>
      </c>
      <c r="AA13" s="122">
        <f>+Q13+Y13</f>
        <v>81</v>
      </c>
      <c r="AB13" s="119">
        <f>+AA13/J13</f>
        <v>1.6199999999999999E-2</v>
      </c>
      <c r="AC13" s="185"/>
      <c r="AD13" s="188"/>
      <c r="AE13" s="191"/>
      <c r="AF13" s="144" t="s">
        <v>55</v>
      </c>
      <c r="AG13" s="162" t="s">
        <v>227</v>
      </c>
      <c r="AH13" s="145"/>
    </row>
    <row r="14" spans="1:34" customFormat="1" ht="120" x14ac:dyDescent="0.25">
      <c r="A14" s="139" t="s">
        <v>62</v>
      </c>
      <c r="B14" s="139" t="s">
        <v>63</v>
      </c>
      <c r="C14" s="204"/>
      <c r="D14" s="201"/>
      <c r="E14" s="146" t="s">
        <v>64</v>
      </c>
      <c r="F14" s="141" t="s">
        <v>61</v>
      </c>
      <c r="G14" s="151" t="s">
        <v>36</v>
      </c>
      <c r="H14" s="151">
        <v>150</v>
      </c>
      <c r="I14" s="151">
        <v>174</v>
      </c>
      <c r="J14" s="151">
        <v>450</v>
      </c>
      <c r="K14" s="147">
        <v>0</v>
      </c>
      <c r="L14" s="132">
        <v>0</v>
      </c>
      <c r="M14" s="132">
        <v>0</v>
      </c>
      <c r="N14" s="133">
        <v>0</v>
      </c>
      <c r="O14" s="132">
        <v>0</v>
      </c>
      <c r="P14" s="132">
        <v>0</v>
      </c>
      <c r="Q14" s="117">
        <f>+SUM(K14:P14)</f>
        <v>0</v>
      </c>
      <c r="R14" s="119">
        <f t="shared" si="2"/>
        <v>0</v>
      </c>
      <c r="S14" s="115" t="s">
        <v>209</v>
      </c>
      <c r="T14" s="115" t="s">
        <v>209</v>
      </c>
      <c r="U14" s="115" t="s">
        <v>209</v>
      </c>
      <c r="V14" s="115" t="s">
        <v>209</v>
      </c>
      <c r="W14" s="116" t="s">
        <v>209</v>
      </c>
      <c r="X14" s="116" t="s">
        <v>209</v>
      </c>
      <c r="Y14" s="118">
        <f>+SUM(S14:X14)</f>
        <v>0</v>
      </c>
      <c r="Z14" s="138">
        <f t="shared" si="0"/>
        <v>0</v>
      </c>
      <c r="AA14" s="122">
        <f>+Q14+Y14</f>
        <v>0</v>
      </c>
      <c r="AB14" s="119">
        <f>+AA14/J14</f>
        <v>0</v>
      </c>
      <c r="AC14" s="186"/>
      <c r="AD14" s="189"/>
      <c r="AE14" s="192"/>
      <c r="AF14" s="153" t="s">
        <v>65</v>
      </c>
      <c r="AG14" s="162" t="s">
        <v>228</v>
      </c>
      <c r="AH14" s="145"/>
    </row>
    <row r="15" spans="1:34" customFormat="1" ht="85.5" customHeight="1" x14ac:dyDescent="0.25">
      <c r="A15" s="139" t="s">
        <v>203</v>
      </c>
      <c r="B15" s="154" t="s">
        <v>204</v>
      </c>
      <c r="C15" s="202">
        <v>240198</v>
      </c>
      <c r="D15" s="196" t="s">
        <v>195</v>
      </c>
      <c r="E15" s="150" t="s">
        <v>45</v>
      </c>
      <c r="F15" s="141" t="s">
        <v>206</v>
      </c>
      <c r="G15" s="151" t="s">
        <v>36</v>
      </c>
      <c r="H15" s="150">
        <v>2816</v>
      </c>
      <c r="I15" s="150">
        <v>2646</v>
      </c>
      <c r="J15" s="150">
        <v>2700</v>
      </c>
      <c r="K15" s="148">
        <v>2279</v>
      </c>
      <c r="L15" s="132">
        <v>0</v>
      </c>
      <c r="M15" s="132">
        <v>0</v>
      </c>
      <c r="N15" s="133">
        <v>0</v>
      </c>
      <c r="O15" s="132">
        <v>0</v>
      </c>
      <c r="P15" s="132">
        <v>0</v>
      </c>
      <c r="Q15" s="118">
        <f>+K15</f>
        <v>2279</v>
      </c>
      <c r="R15" s="119">
        <f t="shared" si="2"/>
        <v>0.84407407407407409</v>
      </c>
      <c r="S15" s="115" t="s">
        <v>209</v>
      </c>
      <c r="T15" s="115" t="s">
        <v>209</v>
      </c>
      <c r="U15" s="115" t="s">
        <v>209</v>
      </c>
      <c r="V15" s="115" t="s">
        <v>209</v>
      </c>
      <c r="W15" s="116" t="s">
        <v>209</v>
      </c>
      <c r="X15" s="116" t="s">
        <v>209</v>
      </c>
      <c r="Y15" s="118">
        <v>0</v>
      </c>
      <c r="Z15" s="138">
        <f t="shared" si="0"/>
        <v>0</v>
      </c>
      <c r="AA15" s="122">
        <f>+Q15</f>
        <v>2279</v>
      </c>
      <c r="AB15" s="119">
        <f>AA15/J15</f>
        <v>0.84407407407407409</v>
      </c>
      <c r="AC15" s="193">
        <v>38858409557</v>
      </c>
      <c r="AD15" s="193">
        <v>4600554897</v>
      </c>
      <c r="AE15" s="190">
        <f>AD15/AC15</f>
        <v>0.11839277390526269</v>
      </c>
      <c r="AF15" s="144" t="s">
        <v>46</v>
      </c>
      <c r="AG15" s="162" t="s">
        <v>229</v>
      </c>
      <c r="AH15" s="155"/>
    </row>
    <row r="16" spans="1:34" customFormat="1" ht="60" x14ac:dyDescent="0.25">
      <c r="A16" s="139" t="s">
        <v>47</v>
      </c>
      <c r="B16" s="139" t="s">
        <v>48</v>
      </c>
      <c r="C16" s="203"/>
      <c r="D16" s="197"/>
      <c r="E16" s="150" t="s">
        <v>49</v>
      </c>
      <c r="F16" s="141" t="s">
        <v>50</v>
      </c>
      <c r="G16" s="151" t="s">
        <v>36</v>
      </c>
      <c r="H16" s="150">
        <v>200</v>
      </c>
      <c r="I16" s="150">
        <v>327</v>
      </c>
      <c r="J16" s="150">
        <v>1300</v>
      </c>
      <c r="K16" s="148">
        <v>3</v>
      </c>
      <c r="L16" s="132">
        <v>0</v>
      </c>
      <c r="M16" s="132">
        <v>0</v>
      </c>
      <c r="N16" s="133">
        <v>0</v>
      </c>
      <c r="O16" s="132">
        <v>0</v>
      </c>
      <c r="P16" s="132">
        <v>0</v>
      </c>
      <c r="Q16" s="118">
        <f>+SUM(K16:P16)</f>
        <v>3</v>
      </c>
      <c r="R16" s="119">
        <f t="shared" si="2"/>
        <v>2.3076923076923079E-3</v>
      </c>
      <c r="S16" s="115" t="s">
        <v>209</v>
      </c>
      <c r="T16" s="115" t="s">
        <v>209</v>
      </c>
      <c r="U16" s="115" t="s">
        <v>209</v>
      </c>
      <c r="V16" s="115" t="s">
        <v>209</v>
      </c>
      <c r="W16" s="116" t="s">
        <v>209</v>
      </c>
      <c r="X16" s="116" t="s">
        <v>209</v>
      </c>
      <c r="Y16" s="118">
        <f>+SUM(S16:X16)</f>
        <v>0</v>
      </c>
      <c r="Z16" s="138">
        <f t="shared" si="0"/>
        <v>0</v>
      </c>
      <c r="AA16" s="122">
        <f>+Q16+Y16</f>
        <v>3</v>
      </c>
      <c r="AB16" s="119">
        <f>+AA16/J16</f>
        <v>2.3076923076923079E-3</v>
      </c>
      <c r="AC16" s="194"/>
      <c r="AD16" s="194"/>
      <c r="AE16" s="191"/>
      <c r="AF16" s="144" t="s">
        <v>201</v>
      </c>
      <c r="AG16" s="162" t="s">
        <v>230</v>
      </c>
      <c r="AH16" s="152"/>
    </row>
    <row r="17" spans="1:34" customFormat="1" ht="95.25" customHeight="1" x14ac:dyDescent="0.25">
      <c r="A17" s="139" t="s">
        <v>37</v>
      </c>
      <c r="B17" s="139" t="s">
        <v>38</v>
      </c>
      <c r="C17" s="204"/>
      <c r="D17" s="198"/>
      <c r="E17" s="150" t="s">
        <v>39</v>
      </c>
      <c r="F17" s="141" t="s">
        <v>40</v>
      </c>
      <c r="G17" s="142" t="s">
        <v>36</v>
      </c>
      <c r="H17" s="156">
        <v>2500</v>
      </c>
      <c r="I17" s="156">
        <v>5179</v>
      </c>
      <c r="J17" s="156">
        <v>2500</v>
      </c>
      <c r="K17" s="157">
        <v>506</v>
      </c>
      <c r="L17" s="115" t="s">
        <v>209</v>
      </c>
      <c r="M17" s="115" t="s">
        <v>209</v>
      </c>
      <c r="N17" s="115" t="s">
        <v>209</v>
      </c>
      <c r="O17" s="116" t="s">
        <v>209</v>
      </c>
      <c r="P17" s="116" t="s">
        <v>209</v>
      </c>
      <c r="Q17" s="118">
        <f>+SUM(K17:P17)</f>
        <v>506</v>
      </c>
      <c r="R17" s="119">
        <f t="shared" si="2"/>
        <v>0.2024</v>
      </c>
      <c r="S17" s="115" t="s">
        <v>209</v>
      </c>
      <c r="T17" s="115" t="s">
        <v>209</v>
      </c>
      <c r="U17" s="115" t="s">
        <v>209</v>
      </c>
      <c r="V17" s="115" t="s">
        <v>209</v>
      </c>
      <c r="W17" s="116" t="s">
        <v>209</v>
      </c>
      <c r="X17" s="116" t="s">
        <v>209</v>
      </c>
      <c r="Y17" s="118">
        <f>+SUM(S17:X17)</f>
        <v>0</v>
      </c>
      <c r="Z17" s="119">
        <f t="shared" si="0"/>
        <v>0</v>
      </c>
      <c r="AA17" s="122">
        <f>+Q17+Y17</f>
        <v>506</v>
      </c>
      <c r="AB17" s="119">
        <f>AA17/J17</f>
        <v>0.2024</v>
      </c>
      <c r="AC17" s="195"/>
      <c r="AD17" s="195"/>
      <c r="AE17" s="192"/>
      <c r="AF17" s="144" t="s">
        <v>41</v>
      </c>
      <c r="AG17" s="163" t="s">
        <v>231</v>
      </c>
      <c r="AH17" s="152"/>
    </row>
    <row r="18" spans="1:34" customFormat="1" ht="108" x14ac:dyDescent="0.25">
      <c r="A18" s="139" t="s">
        <v>42</v>
      </c>
      <c r="B18" s="139" t="s">
        <v>43</v>
      </c>
      <c r="C18" s="140">
        <v>240209</v>
      </c>
      <c r="D18" s="141" t="s">
        <v>197</v>
      </c>
      <c r="E18" s="150" t="s">
        <v>44</v>
      </c>
      <c r="F18" s="141" t="s">
        <v>219</v>
      </c>
      <c r="G18" s="142" t="s">
        <v>36</v>
      </c>
      <c r="H18" s="156">
        <v>100</v>
      </c>
      <c r="I18" s="156">
        <v>101</v>
      </c>
      <c r="J18" s="156">
        <v>100</v>
      </c>
      <c r="K18" s="148">
        <v>13</v>
      </c>
      <c r="L18" s="132">
        <v>0</v>
      </c>
      <c r="M18" s="132">
        <v>0</v>
      </c>
      <c r="N18" s="133">
        <v>0</v>
      </c>
      <c r="O18" s="132">
        <v>0</v>
      </c>
      <c r="P18" s="132">
        <v>0</v>
      </c>
      <c r="Q18" s="118">
        <f>+SUM(K18:P18)</f>
        <v>13</v>
      </c>
      <c r="R18" s="119">
        <f t="shared" si="2"/>
        <v>0.13</v>
      </c>
      <c r="S18" s="115" t="s">
        <v>209</v>
      </c>
      <c r="T18" s="115" t="s">
        <v>209</v>
      </c>
      <c r="U18" s="115" t="s">
        <v>209</v>
      </c>
      <c r="V18" s="115" t="s">
        <v>209</v>
      </c>
      <c r="W18" s="116" t="s">
        <v>209</v>
      </c>
      <c r="X18" s="116" t="s">
        <v>209</v>
      </c>
      <c r="Y18" s="118">
        <f>+SUM(S18:X18)</f>
        <v>0</v>
      </c>
      <c r="Z18" s="119">
        <f t="shared" si="0"/>
        <v>0</v>
      </c>
      <c r="AA18" s="122">
        <f>+Q18+Y18</f>
        <v>13</v>
      </c>
      <c r="AB18" s="119">
        <f>AA18/J18</f>
        <v>0.13</v>
      </c>
      <c r="AC18" s="166">
        <v>300000000</v>
      </c>
      <c r="AD18" s="165">
        <v>8138226</v>
      </c>
      <c r="AE18" s="134">
        <f>AD18/AC18</f>
        <v>2.7127419999999999E-2</v>
      </c>
      <c r="AF18" s="144" t="s">
        <v>220</v>
      </c>
      <c r="AG18" s="164" t="s">
        <v>232</v>
      </c>
      <c r="AH18" s="152"/>
    </row>
    <row r="19" spans="1:34" x14ac:dyDescent="0.25">
      <c r="AH19" s="92"/>
    </row>
    <row r="21" spans="1:34" x14ac:dyDescent="0.25">
      <c r="AD21" s="9"/>
    </row>
    <row r="22" spans="1:34" ht="31.5" x14ac:dyDescent="0.25">
      <c r="A22" s="105" t="s">
        <v>66</v>
      </c>
      <c r="B22" s="105"/>
      <c r="C22" s="105"/>
    </row>
    <row r="23" spans="1:34" ht="20.25" customHeight="1" x14ac:dyDescent="0.25">
      <c r="A23" s="183"/>
      <c r="B23" s="183"/>
      <c r="C23" s="183"/>
      <c r="D23" s="183"/>
      <c r="E23" s="183"/>
      <c r="F23" s="183"/>
      <c r="G23" s="2"/>
      <c r="H23" s="2"/>
      <c r="I23" s="2"/>
      <c r="J23" s="2"/>
    </row>
    <row r="24" spans="1:34" x14ac:dyDescent="0.25">
      <c r="A24" s="2"/>
      <c r="B24" s="2"/>
      <c r="C24" s="2"/>
    </row>
    <row r="25" spans="1:34" ht="7.5" customHeight="1" x14ac:dyDescent="0.25">
      <c r="A25" s="2"/>
      <c r="B25" s="2"/>
      <c r="C25" s="2"/>
    </row>
    <row r="26" spans="1:34" ht="18.75" x14ac:dyDescent="0.25">
      <c r="A26" s="5" t="s">
        <v>67</v>
      </c>
      <c r="C26" s="123"/>
    </row>
    <row r="27" spans="1:34" ht="34.5" customHeight="1" x14ac:dyDescent="0.25">
      <c r="A27" s="182" t="s">
        <v>68</v>
      </c>
      <c r="B27" s="182"/>
      <c r="C27" s="126"/>
      <c r="D27" s="112"/>
      <c r="E27" s="112"/>
      <c r="F27" s="112"/>
      <c r="G27" s="112"/>
      <c r="H27" s="112"/>
      <c r="I27" s="112"/>
      <c r="J27" s="112"/>
    </row>
    <row r="28" spans="1:34" ht="36.75" customHeight="1" x14ac:dyDescent="0.25">
      <c r="A28" s="182" t="s">
        <v>69</v>
      </c>
      <c r="B28" s="182"/>
      <c r="C28" s="127"/>
      <c r="D28" s="112"/>
      <c r="E28" s="112"/>
      <c r="F28" s="112"/>
      <c r="G28" s="112"/>
      <c r="H28" s="112"/>
      <c r="I28" s="112"/>
      <c r="J28" s="112"/>
    </row>
    <row r="29" spans="1:34" ht="33.75" customHeight="1" x14ac:dyDescent="0.25">
      <c r="A29" s="182" t="s">
        <v>70</v>
      </c>
      <c r="B29" s="182"/>
      <c r="C29" s="128"/>
      <c r="D29" s="112"/>
      <c r="E29" s="112"/>
      <c r="F29" s="112"/>
      <c r="G29" s="112"/>
      <c r="H29" s="112"/>
      <c r="I29" s="112"/>
      <c r="J29" s="112"/>
    </row>
    <row r="30" spans="1:34" ht="33.75" customHeight="1" x14ac:dyDescent="0.25">
      <c r="A30" s="112"/>
      <c r="B30" s="112"/>
      <c r="C30" s="112"/>
      <c r="D30" s="112"/>
      <c r="E30" s="112"/>
      <c r="F30" s="112"/>
      <c r="G30" s="112"/>
      <c r="H30" s="112"/>
      <c r="I30" s="112"/>
      <c r="J30" s="112"/>
    </row>
    <row r="31" spans="1:34" ht="26.25" customHeight="1" x14ac:dyDescent="0.25">
      <c r="A31" s="179" t="s">
        <v>71</v>
      </c>
      <c r="B31" s="124" t="s">
        <v>72</v>
      </c>
      <c r="C31" s="180" t="s">
        <v>73</v>
      </c>
      <c r="D31" s="125" t="s">
        <v>202</v>
      </c>
      <c r="E31" s="181" t="s">
        <v>74</v>
      </c>
      <c r="F31" s="129" t="s">
        <v>208</v>
      </c>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row>
    <row r="32" spans="1:34" ht="34.5" customHeight="1" x14ac:dyDescent="0.25">
      <c r="A32" s="179"/>
      <c r="B32" s="124" t="s">
        <v>75</v>
      </c>
      <c r="C32" s="180"/>
      <c r="D32" s="124" t="s">
        <v>75</v>
      </c>
      <c r="E32" s="181"/>
      <c r="F32" s="125" t="s">
        <v>207</v>
      </c>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row>
    <row r="33" spans="1:30" ht="15.75" x14ac:dyDescent="0.25">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G9"/>
    <mergeCell ref="AA9:AB9"/>
    <mergeCell ref="K8:AB8"/>
    <mergeCell ref="A8:H9"/>
    <mergeCell ref="S9:Z9"/>
    <mergeCell ref="K9:R9"/>
  </mergeCells>
  <phoneticPr fontId="55" type="noConversion"/>
  <conditionalFormatting sqref="AE11:AE12 R11:R18 AB11:AB18 AE15 AE18">
    <cfRule type="cellIs" dxfId="2" priority="7" operator="lessThan">
      <formula>0.01</formula>
    </cfRule>
    <cfRule type="cellIs" dxfId="1" priority="8" operator="between">
      <formula>0.01</formula>
      <formula>0.78</formula>
    </cfRule>
    <cfRule type="cellIs" dxfId="0" priority="9" operator="greaterThan">
      <formula>0.8</formula>
    </cfRule>
  </conditionalFormatting>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38" customWidth="1"/>
    <col min="2" max="2" width="63.5703125" customWidth="1"/>
    <col min="3" max="3" width="24" style="39" customWidth="1"/>
    <col min="4" max="4" width="23.5703125" style="39" customWidth="1"/>
    <col min="5" max="5" width="34.85546875" style="39" customWidth="1"/>
    <col min="6" max="6" width="37.42578125" customWidth="1"/>
    <col min="7" max="7" width="20.5703125" customWidth="1"/>
  </cols>
  <sheetData>
    <row r="1" spans="1:5" s="14" customFormat="1" ht="45" x14ac:dyDescent="0.25">
      <c r="A1" s="11" t="s">
        <v>76</v>
      </c>
      <c r="B1" s="12" t="s">
        <v>77</v>
      </c>
      <c r="C1" s="12" t="s">
        <v>78</v>
      </c>
      <c r="D1" s="12" t="s">
        <v>79</v>
      </c>
      <c r="E1" s="13" t="s">
        <v>80</v>
      </c>
    </row>
    <row r="2" spans="1:5" x14ac:dyDescent="0.25">
      <c r="A2" s="15" t="s">
        <v>81</v>
      </c>
      <c r="B2" s="16">
        <v>462837515</v>
      </c>
      <c r="C2" s="16">
        <v>458544520.75015002</v>
      </c>
      <c r="D2" s="16">
        <f t="shared" ref="D2:D24" si="0">+B2-C2</f>
        <v>4292994.2498499751</v>
      </c>
      <c r="E2" s="17"/>
    </row>
    <row r="3" spans="1:5" ht="24" x14ac:dyDescent="0.25">
      <c r="A3" s="18" t="s">
        <v>82</v>
      </c>
      <c r="B3" s="19">
        <v>14321969830</v>
      </c>
      <c r="C3" s="19">
        <v>22744637270.214577</v>
      </c>
      <c r="D3" s="20">
        <f>+B3-C3</f>
        <v>-8422667440.2145767</v>
      </c>
      <c r="E3" s="21" t="s">
        <v>83</v>
      </c>
    </row>
    <row r="4" spans="1:5" x14ac:dyDescent="0.25">
      <c r="A4" s="15" t="s">
        <v>84</v>
      </c>
      <c r="B4" s="16">
        <v>41513478872</v>
      </c>
      <c r="C4" s="16">
        <v>40772810534.447693</v>
      </c>
      <c r="D4" s="16">
        <f t="shared" si="0"/>
        <v>740668337.55230713</v>
      </c>
      <c r="E4" s="17"/>
    </row>
    <row r="5" spans="1:5" ht="45" x14ac:dyDescent="0.25">
      <c r="A5" s="22" t="s">
        <v>85</v>
      </c>
      <c r="B5" s="16">
        <v>17609115631</v>
      </c>
      <c r="C5" s="16">
        <v>12578571952.608334</v>
      </c>
      <c r="D5" s="16">
        <f t="shared" si="0"/>
        <v>5030543678.3916664</v>
      </c>
      <c r="E5" s="17"/>
    </row>
    <row r="6" spans="1:5" x14ac:dyDescent="0.25">
      <c r="A6" s="15" t="s">
        <v>86</v>
      </c>
      <c r="B6" s="16">
        <v>1795538738</v>
      </c>
      <c r="C6" s="16">
        <v>148615160.66496599</v>
      </c>
      <c r="D6" s="16">
        <f t="shared" si="0"/>
        <v>1646923577.3350339</v>
      </c>
      <c r="E6" s="17"/>
    </row>
    <row r="7" spans="1:5" x14ac:dyDescent="0.25">
      <c r="A7" s="15" t="s">
        <v>87</v>
      </c>
      <c r="B7" s="16">
        <v>5027695390</v>
      </c>
      <c r="C7" s="16">
        <v>4126412237.5356622</v>
      </c>
      <c r="D7" s="16">
        <f t="shared" si="0"/>
        <v>901283152.46433783</v>
      </c>
      <c r="E7" s="17"/>
    </row>
    <row r="8" spans="1:5" x14ac:dyDescent="0.25">
      <c r="A8" s="15" t="s">
        <v>88</v>
      </c>
      <c r="B8" s="16">
        <v>284805801</v>
      </c>
      <c r="C8" s="16">
        <v>284805801.37796807</v>
      </c>
      <c r="D8" s="16">
        <f t="shared" si="0"/>
        <v>-0.37796807289123535</v>
      </c>
      <c r="E8" s="17"/>
    </row>
    <row r="9" spans="1:5" x14ac:dyDescent="0.25">
      <c r="A9" s="15" t="s">
        <v>89</v>
      </c>
      <c r="B9" s="16">
        <v>1060000000</v>
      </c>
      <c r="C9" s="16">
        <v>955211693.6768893</v>
      </c>
      <c r="D9" s="16">
        <f t="shared" si="0"/>
        <v>104788306.3231107</v>
      </c>
      <c r="E9" s="17"/>
    </row>
    <row r="10" spans="1:5" ht="24" x14ac:dyDescent="0.25">
      <c r="A10" s="23" t="s">
        <v>90</v>
      </c>
      <c r="B10" s="24">
        <v>1339252071</v>
      </c>
      <c r="C10" s="24">
        <v>1339252071.3330276</v>
      </c>
      <c r="D10" s="24">
        <f t="shared" si="0"/>
        <v>-0.33302760124206543</v>
      </c>
      <c r="E10" s="25" t="s">
        <v>91</v>
      </c>
    </row>
    <row r="11" spans="1:5" x14ac:dyDescent="0.25">
      <c r="A11" s="15" t="s">
        <v>92</v>
      </c>
      <c r="B11" s="16">
        <v>434351340</v>
      </c>
      <c r="C11" s="16">
        <v>317674487.30708599</v>
      </c>
      <c r="D11" s="16">
        <f t="shared" si="0"/>
        <v>116676852.69291401</v>
      </c>
      <c r="E11" s="17"/>
    </row>
    <row r="12" spans="1:5" x14ac:dyDescent="0.25">
      <c r="A12" s="15" t="s">
        <v>93</v>
      </c>
      <c r="B12" s="16">
        <v>146000000</v>
      </c>
      <c r="C12" s="16">
        <v>145739698.41422197</v>
      </c>
      <c r="D12" s="16">
        <f t="shared" si="0"/>
        <v>260301.58577802777</v>
      </c>
      <c r="E12" s="17"/>
    </row>
    <row r="13" spans="1:5" ht="30" x14ac:dyDescent="0.25">
      <c r="A13" s="26" t="s">
        <v>94</v>
      </c>
      <c r="B13" s="24">
        <v>7831590388</v>
      </c>
      <c r="C13" s="24">
        <v>7115239857.4586487</v>
      </c>
      <c r="D13" s="24">
        <f t="shared" si="0"/>
        <v>716350530.54135132</v>
      </c>
      <c r="E13" s="27"/>
    </row>
    <row r="14" spans="1:5" ht="45" x14ac:dyDescent="0.25">
      <c r="A14" s="26" t="s">
        <v>95</v>
      </c>
      <c r="B14" s="24">
        <v>16041260647</v>
      </c>
      <c r="C14" s="24">
        <v>6601774947.3160334</v>
      </c>
      <c r="D14" s="24">
        <f t="shared" si="0"/>
        <v>9439485699.6839676</v>
      </c>
      <c r="E14" s="25"/>
    </row>
    <row r="15" spans="1:5" x14ac:dyDescent="0.25">
      <c r="A15" s="15" t="s">
        <v>96</v>
      </c>
      <c r="B15" s="16">
        <v>50000000</v>
      </c>
      <c r="C15" s="16">
        <v>49897706.387439996</v>
      </c>
      <c r="D15" s="16">
        <f t="shared" si="0"/>
        <v>102293.612560004</v>
      </c>
      <c r="E15" s="17"/>
    </row>
    <row r="16" spans="1:5" x14ac:dyDescent="0.25">
      <c r="A16" s="15" t="s">
        <v>97</v>
      </c>
      <c r="B16" s="16">
        <v>274833082</v>
      </c>
      <c r="C16" s="16">
        <v>273710549.38619</v>
      </c>
      <c r="D16" s="16">
        <f t="shared" si="0"/>
        <v>1122532.6138100028</v>
      </c>
      <c r="E16" s="17"/>
    </row>
    <row r="17" spans="1:7" ht="16.5" customHeight="1" x14ac:dyDescent="0.25">
      <c r="A17" s="28" t="s">
        <v>98</v>
      </c>
      <c r="B17" s="29">
        <v>1768461537</v>
      </c>
      <c r="C17" s="29">
        <v>1768461537</v>
      </c>
      <c r="D17" s="29">
        <f t="shared" si="0"/>
        <v>0</v>
      </c>
      <c r="E17" s="17"/>
    </row>
    <row r="18" spans="1:7" x14ac:dyDescent="0.25">
      <c r="A18" s="28" t="s">
        <v>99</v>
      </c>
      <c r="B18" s="29">
        <v>1495909812</v>
      </c>
      <c r="C18" s="29">
        <v>1495909812</v>
      </c>
      <c r="D18" s="29">
        <f t="shared" si="0"/>
        <v>0</v>
      </c>
      <c r="E18" s="17"/>
    </row>
    <row r="19" spans="1:7" x14ac:dyDescent="0.25">
      <c r="A19" s="28" t="s">
        <v>100</v>
      </c>
      <c r="B19" s="29">
        <v>3104297472</v>
      </c>
      <c r="C19" s="29">
        <v>3104297472</v>
      </c>
      <c r="D19" s="29">
        <f t="shared" si="0"/>
        <v>0</v>
      </c>
      <c r="E19" s="17"/>
    </row>
    <row r="20" spans="1:7" x14ac:dyDescent="0.25">
      <c r="A20" s="28" t="s">
        <v>101</v>
      </c>
      <c r="B20" s="29">
        <v>257506262</v>
      </c>
      <c r="C20" s="29">
        <v>257506262</v>
      </c>
      <c r="D20" s="29">
        <f t="shared" si="0"/>
        <v>0</v>
      </c>
      <c r="E20" s="17"/>
    </row>
    <row r="21" spans="1:7" x14ac:dyDescent="0.25">
      <c r="A21" s="28" t="s">
        <v>102</v>
      </c>
      <c r="B21" s="29">
        <v>8588622123</v>
      </c>
      <c r="C21" s="29">
        <v>8588622123</v>
      </c>
      <c r="D21" s="29">
        <f t="shared" si="0"/>
        <v>0</v>
      </c>
      <c r="E21" s="17"/>
    </row>
    <row r="22" spans="1:7" x14ac:dyDescent="0.25">
      <c r="A22" s="30" t="s">
        <v>103</v>
      </c>
      <c r="B22" s="31">
        <v>5000000000</v>
      </c>
      <c r="C22" s="31">
        <v>5000000000</v>
      </c>
      <c r="D22" s="31">
        <f t="shared" si="0"/>
        <v>0</v>
      </c>
      <c r="E22" s="32" t="s">
        <v>104</v>
      </c>
    </row>
    <row r="23" spans="1:7" x14ac:dyDescent="0.25">
      <c r="A23" s="30" t="s">
        <v>105</v>
      </c>
      <c r="B23" s="31">
        <v>224000000</v>
      </c>
      <c r="C23" s="31">
        <v>224000000</v>
      </c>
      <c r="D23" s="31">
        <f t="shared" si="0"/>
        <v>0</v>
      </c>
      <c r="E23" s="32" t="s">
        <v>104</v>
      </c>
    </row>
    <row r="24" spans="1:7" ht="15.75" thickBot="1" x14ac:dyDescent="0.3">
      <c r="A24" s="33" t="s">
        <v>106</v>
      </c>
      <c r="B24" s="34">
        <v>825938353</v>
      </c>
      <c r="C24" s="34">
        <v>825938353</v>
      </c>
      <c r="D24" s="34">
        <f t="shared" si="0"/>
        <v>0</v>
      </c>
      <c r="E24" s="35"/>
    </row>
    <row r="25" spans="1:7" x14ac:dyDescent="0.25">
      <c r="A25" s="36" t="s">
        <v>107</v>
      </c>
      <c r="B25" s="37">
        <f>SUM(B2:B24)</f>
        <v>129457464864</v>
      </c>
      <c r="C25" s="37">
        <f t="shared" ref="C25" si="1">SUM(C2:C24)</f>
        <v>119177634047.87888</v>
      </c>
      <c r="D25" s="37">
        <f>SUM(D2:D24)</f>
        <v>10279830816.121115</v>
      </c>
      <c r="E25"/>
    </row>
    <row r="26" spans="1:7" x14ac:dyDescent="0.25">
      <c r="E26" s="40"/>
    </row>
    <row r="29" spans="1:7" x14ac:dyDescent="0.25">
      <c r="A29" s="223" t="s">
        <v>108</v>
      </c>
      <c r="B29" s="223"/>
      <c r="C29" s="223"/>
      <c r="D29" s="223"/>
      <c r="E29" s="223"/>
      <c r="F29" s="223"/>
    </row>
    <row r="30" spans="1:7" x14ac:dyDescent="0.25">
      <c r="A30" s="41" t="s">
        <v>109</v>
      </c>
      <c r="B30" s="42" t="s">
        <v>110</v>
      </c>
      <c r="C30" s="43" t="s">
        <v>111</v>
      </c>
      <c r="D30" s="43" t="s">
        <v>112</v>
      </c>
      <c r="E30" s="43" t="s">
        <v>113</v>
      </c>
      <c r="F30" s="44" t="s">
        <v>114</v>
      </c>
      <c r="G30" s="44" t="s">
        <v>115</v>
      </c>
    </row>
    <row r="31" spans="1:7" ht="15" customHeight="1" x14ac:dyDescent="0.25">
      <c r="A31" s="207" t="s">
        <v>84</v>
      </c>
      <c r="B31" s="45" t="s">
        <v>116</v>
      </c>
      <c r="C31" s="224">
        <f>+D4</f>
        <v>740668337.55230713</v>
      </c>
      <c r="D31" s="46" t="s">
        <v>117</v>
      </c>
      <c r="E31" s="221"/>
      <c r="F31" s="205" t="s">
        <v>118</v>
      </c>
      <c r="G31" s="205" t="s">
        <v>119</v>
      </c>
    </row>
    <row r="32" spans="1:7" ht="23.25" thickBot="1" x14ac:dyDescent="0.3">
      <c r="A32" s="208"/>
      <c r="B32" s="47" t="s">
        <v>120</v>
      </c>
      <c r="C32" s="225"/>
      <c r="D32" s="48" t="s">
        <v>117</v>
      </c>
      <c r="E32" s="222"/>
      <c r="F32" s="217"/>
      <c r="G32" s="217"/>
    </row>
    <row r="33" spans="1:7" ht="15" customHeight="1" x14ac:dyDescent="0.25">
      <c r="A33" s="206" t="s">
        <v>85</v>
      </c>
      <c r="B33" s="49" t="s">
        <v>121</v>
      </c>
      <c r="C33" s="209">
        <f>+D5</f>
        <v>5030543678.3916664</v>
      </c>
      <c r="D33" s="219" t="s">
        <v>122</v>
      </c>
      <c r="E33" s="221"/>
      <c r="F33" s="50"/>
      <c r="G33" s="50"/>
    </row>
    <row r="34" spans="1:7" ht="81.75" customHeight="1" thickBot="1" x14ac:dyDescent="0.3">
      <c r="A34" s="208"/>
      <c r="B34" s="51" t="s">
        <v>123</v>
      </c>
      <c r="C34" s="211"/>
      <c r="D34" s="220"/>
      <c r="E34" s="222"/>
      <c r="F34" s="52" t="s">
        <v>124</v>
      </c>
      <c r="G34" s="52" t="s">
        <v>125</v>
      </c>
    </row>
    <row r="35" spans="1:7" ht="71.25" customHeight="1" thickBot="1" x14ac:dyDescent="0.3">
      <c r="A35" s="53" t="s">
        <v>86</v>
      </c>
      <c r="B35" s="54" t="s">
        <v>126</v>
      </c>
      <c r="C35" s="55">
        <f>+D6</f>
        <v>1646923577.3350339</v>
      </c>
      <c r="D35" s="48" t="s">
        <v>117</v>
      </c>
      <c r="E35" s="56" t="s">
        <v>127</v>
      </c>
      <c r="F35" s="52" t="s">
        <v>128</v>
      </c>
      <c r="G35" s="52" t="s">
        <v>129</v>
      </c>
    </row>
    <row r="36" spans="1:7" ht="45.75" customHeight="1" thickBot="1" x14ac:dyDescent="0.3">
      <c r="A36" s="53" t="s">
        <v>130</v>
      </c>
      <c r="B36" s="54" t="s">
        <v>131</v>
      </c>
      <c r="C36" s="55">
        <f>+D7</f>
        <v>901283152.46433783</v>
      </c>
      <c r="D36" s="48" t="s">
        <v>117</v>
      </c>
      <c r="E36" s="56" t="s">
        <v>132</v>
      </c>
      <c r="F36" s="52" t="s">
        <v>133</v>
      </c>
      <c r="G36" s="52" t="s">
        <v>134</v>
      </c>
    </row>
    <row r="37" spans="1:7" ht="18" customHeight="1" x14ac:dyDescent="0.25">
      <c r="A37" s="206" t="s">
        <v>89</v>
      </c>
      <c r="B37" s="45" t="s">
        <v>135</v>
      </c>
      <c r="C37" s="209"/>
      <c r="D37" s="46" t="s">
        <v>136</v>
      </c>
      <c r="E37" s="221" t="s">
        <v>137</v>
      </c>
      <c r="F37" s="216" t="s">
        <v>138</v>
      </c>
      <c r="G37" s="216" t="s">
        <v>139</v>
      </c>
    </row>
    <row r="38" spans="1:7" ht="27" customHeight="1" thickBot="1" x14ac:dyDescent="0.3">
      <c r="A38" s="208"/>
      <c r="B38" s="57" t="s">
        <v>140</v>
      </c>
      <c r="C38" s="211"/>
      <c r="D38" s="48"/>
      <c r="E38" s="222"/>
      <c r="F38" s="217"/>
      <c r="G38" s="217"/>
    </row>
    <row r="39" spans="1:7" ht="26.25" customHeight="1" x14ac:dyDescent="0.25">
      <c r="A39" s="207" t="s">
        <v>92</v>
      </c>
      <c r="B39" s="45" t="s">
        <v>141</v>
      </c>
      <c r="C39" s="209">
        <f>+D11</f>
        <v>116676852.69291401</v>
      </c>
      <c r="D39" s="46" t="s">
        <v>122</v>
      </c>
      <c r="E39" s="218" t="s">
        <v>142</v>
      </c>
      <c r="F39" s="216" t="s">
        <v>143</v>
      </c>
      <c r="G39" s="216" t="s">
        <v>144</v>
      </c>
    </row>
    <row r="40" spans="1:7" ht="30" customHeight="1" thickBot="1" x14ac:dyDescent="0.3">
      <c r="A40" s="208"/>
      <c r="B40" s="57" t="s">
        <v>145</v>
      </c>
      <c r="C40" s="211"/>
      <c r="D40" s="58"/>
      <c r="E40" s="213"/>
      <c r="F40" s="217"/>
      <c r="G40" s="217"/>
    </row>
    <row r="41" spans="1:7" x14ac:dyDescent="0.25">
      <c r="A41" s="206" t="s">
        <v>94</v>
      </c>
      <c r="B41" s="59" t="s">
        <v>146</v>
      </c>
      <c r="C41" s="209">
        <f>+D13</f>
        <v>716350530.54135132</v>
      </c>
      <c r="D41" s="46" t="s">
        <v>117</v>
      </c>
      <c r="E41" s="212" t="s">
        <v>147</v>
      </c>
      <c r="F41" s="50" t="s">
        <v>148</v>
      </c>
      <c r="G41" s="50" t="s">
        <v>149</v>
      </c>
    </row>
    <row r="42" spans="1:7" ht="24.75" x14ac:dyDescent="0.25">
      <c r="A42" s="207"/>
      <c r="B42" s="59" t="s">
        <v>150</v>
      </c>
      <c r="C42" s="210"/>
      <c r="D42" s="60" t="s">
        <v>151</v>
      </c>
      <c r="E42" s="212"/>
      <c r="F42" s="50"/>
      <c r="G42" s="50"/>
    </row>
    <row r="43" spans="1:7" ht="15.75" thickBot="1" x14ac:dyDescent="0.3">
      <c r="A43" s="208"/>
      <c r="B43" s="57" t="s">
        <v>152</v>
      </c>
      <c r="C43" s="211"/>
      <c r="D43" s="48" t="s">
        <v>136</v>
      </c>
      <c r="E43" s="213"/>
      <c r="F43" s="52" t="s">
        <v>153</v>
      </c>
      <c r="G43" s="52" t="s">
        <v>154</v>
      </c>
    </row>
    <row r="44" spans="1:7" ht="24.75" customHeight="1" x14ac:dyDescent="0.25">
      <c r="A44" s="206" t="s">
        <v>95</v>
      </c>
      <c r="B44" s="61" t="s">
        <v>155</v>
      </c>
      <c r="C44" s="209">
        <f>+D14</f>
        <v>9439485699.6839676</v>
      </c>
      <c r="D44" s="46" t="s">
        <v>117</v>
      </c>
      <c r="E44" s="214"/>
      <c r="F44" s="205" t="s">
        <v>156</v>
      </c>
      <c r="G44" s="205" t="s">
        <v>149</v>
      </c>
    </row>
    <row r="45" spans="1:7" ht="24.75" x14ac:dyDescent="0.25">
      <c r="A45" s="207"/>
      <c r="B45" s="62" t="s">
        <v>157</v>
      </c>
      <c r="C45" s="210"/>
      <c r="D45" s="46" t="s">
        <v>117</v>
      </c>
      <c r="E45" s="214"/>
      <c r="F45" s="205"/>
      <c r="G45" s="205"/>
    </row>
    <row r="46" spans="1:7" ht="25.5" customHeight="1" x14ac:dyDescent="0.25">
      <c r="A46" s="207"/>
      <c r="B46" s="63" t="s">
        <v>158</v>
      </c>
      <c r="C46" s="210"/>
      <c r="D46" s="46" t="s">
        <v>117</v>
      </c>
      <c r="E46" s="214"/>
      <c r="F46" s="205"/>
      <c r="G46" s="205"/>
    </row>
    <row r="47" spans="1:7" ht="41.25" customHeight="1" thickBot="1" x14ac:dyDescent="0.3">
      <c r="A47" s="208"/>
      <c r="B47" s="64" t="s">
        <v>159</v>
      </c>
      <c r="C47" s="211"/>
      <c r="D47" s="58"/>
      <c r="E47" s="215"/>
      <c r="F47" s="52" t="s">
        <v>160</v>
      </c>
      <c r="G47" s="52" t="s">
        <v>125</v>
      </c>
    </row>
    <row r="48" spans="1:7" x14ac:dyDescent="0.25">
      <c r="A48" s="65"/>
      <c r="B48" s="66" t="s">
        <v>161</v>
      </c>
      <c r="C48" s="67">
        <f>SUM(C31:C47)</f>
        <v>18591931828.661579</v>
      </c>
    </row>
    <row r="50" spans="1:5" x14ac:dyDescent="0.25">
      <c r="A50" s="68" t="s">
        <v>162</v>
      </c>
      <c r="B50" s="68"/>
      <c r="C50" s="68"/>
      <c r="D50" s="68"/>
      <c r="E50"/>
    </row>
    <row r="51" spans="1:5" x14ac:dyDescent="0.25">
      <c r="A51" s="69" t="s">
        <v>163</v>
      </c>
      <c r="B51" s="70" t="s">
        <v>111</v>
      </c>
      <c r="C51" s="70" t="s">
        <v>164</v>
      </c>
      <c r="D51" s="70" t="s">
        <v>165</v>
      </c>
      <c r="E51" s="71" t="s">
        <v>166</v>
      </c>
    </row>
    <row r="52" spans="1:5" ht="56.25" x14ac:dyDescent="0.25">
      <c r="A52" s="26" t="s">
        <v>95</v>
      </c>
      <c r="B52" s="72">
        <f>+D3</f>
        <v>-8422667440.2145767</v>
      </c>
      <c r="C52" s="73" t="s">
        <v>82</v>
      </c>
      <c r="D52" s="74" t="s">
        <v>167</v>
      </c>
      <c r="E52" s="75" t="s">
        <v>168</v>
      </c>
    </row>
    <row r="53" spans="1:5" ht="48" x14ac:dyDescent="0.25">
      <c r="A53" s="23" t="s">
        <v>87</v>
      </c>
      <c r="B53" s="76">
        <v>159027035</v>
      </c>
      <c r="C53" s="77" t="s">
        <v>88</v>
      </c>
      <c r="D53" s="78" t="s">
        <v>169</v>
      </c>
      <c r="E53" s="75" t="s">
        <v>170</v>
      </c>
    </row>
    <row r="54" spans="1:5" x14ac:dyDescent="0.25">
      <c r="A54"/>
      <c r="B54" s="39"/>
      <c r="E54"/>
    </row>
    <row r="55" spans="1:5" ht="15.75" thickBot="1" x14ac:dyDescent="0.3">
      <c r="A55"/>
      <c r="B55" s="39"/>
      <c r="E55"/>
    </row>
    <row r="56" spans="1:5" ht="15.75" x14ac:dyDescent="0.25">
      <c r="A56" s="79" t="s">
        <v>171</v>
      </c>
      <c r="B56" s="80"/>
      <c r="E56"/>
    </row>
    <row r="57" spans="1:5" x14ac:dyDescent="0.25">
      <c r="A57" s="81" t="s">
        <v>172</v>
      </c>
      <c r="B57" s="82" t="s">
        <v>111</v>
      </c>
      <c r="E57"/>
    </row>
    <row r="58" spans="1:5" x14ac:dyDescent="0.25">
      <c r="A58" s="15" t="s">
        <v>173</v>
      </c>
      <c r="B58" s="83">
        <f>+C78</f>
        <v>126052345944</v>
      </c>
      <c r="E58"/>
    </row>
    <row r="59" spans="1:5" x14ac:dyDescent="0.25">
      <c r="A59" s="15" t="s">
        <v>174</v>
      </c>
      <c r="B59" s="83">
        <f>+C83</f>
        <v>28064619790</v>
      </c>
      <c r="E59"/>
    </row>
    <row r="60" spans="1:5" ht="24" x14ac:dyDescent="0.25">
      <c r="A60" s="84" t="s">
        <v>175</v>
      </c>
      <c r="B60" s="85">
        <f>+C79-B59</f>
        <v>6136338428</v>
      </c>
      <c r="C60" s="86" t="s">
        <v>176</v>
      </c>
      <c r="E60"/>
    </row>
    <row r="61" spans="1:5" x14ac:dyDescent="0.25">
      <c r="A61" s="15" t="s">
        <v>177</v>
      </c>
      <c r="B61" s="83">
        <f>+B58-B59-B60</f>
        <v>91851387726</v>
      </c>
      <c r="E61"/>
    </row>
    <row r="62" spans="1:5" ht="15.75" thickBot="1" x14ac:dyDescent="0.3">
      <c r="A62" s="87" t="s">
        <v>178</v>
      </c>
      <c r="B62" s="88">
        <f>+B59/B58</f>
        <v>0.22264258217350422</v>
      </c>
      <c r="E62"/>
    </row>
    <row r="63" spans="1:5" x14ac:dyDescent="0.25">
      <c r="A63"/>
      <c r="B63" s="89"/>
      <c r="E63"/>
    </row>
    <row r="64" spans="1:5" x14ac:dyDescent="0.25">
      <c r="A64"/>
      <c r="B64" s="90"/>
      <c r="E64"/>
    </row>
    <row r="65" spans="1:5" x14ac:dyDescent="0.25">
      <c r="A65" s="91" t="s">
        <v>179</v>
      </c>
      <c r="B65" s="91"/>
      <c r="C65" s="91"/>
      <c r="E65"/>
    </row>
    <row r="66" spans="1:5" x14ac:dyDescent="0.25">
      <c r="A66" s="92" t="s">
        <v>180</v>
      </c>
      <c r="B66" s="93"/>
      <c r="C66" s="94">
        <v>118704526772</v>
      </c>
      <c r="E66"/>
    </row>
    <row r="67" spans="1:5" x14ac:dyDescent="0.25">
      <c r="A67" s="95" t="s">
        <v>181</v>
      </c>
      <c r="B67" s="39"/>
      <c r="C67" s="39">
        <f>+B68+B69+B70+B71</f>
        <v>12752938092</v>
      </c>
      <c r="E67"/>
    </row>
    <row r="68" spans="1:5" x14ac:dyDescent="0.25">
      <c r="A68" t="s">
        <v>182</v>
      </c>
      <c r="B68" s="96">
        <v>7025971007</v>
      </c>
      <c r="E68"/>
    </row>
    <row r="69" spans="1:5" x14ac:dyDescent="0.25">
      <c r="A69" t="s">
        <v>183</v>
      </c>
      <c r="B69" s="96">
        <v>1495909812</v>
      </c>
      <c r="E69"/>
    </row>
    <row r="70" spans="1:5" x14ac:dyDescent="0.25">
      <c r="A70" t="s">
        <v>184</v>
      </c>
      <c r="B70" s="96">
        <v>825938353</v>
      </c>
      <c r="E70"/>
    </row>
    <row r="71" spans="1:5" x14ac:dyDescent="0.25">
      <c r="A71" s="97" t="s">
        <v>185</v>
      </c>
      <c r="B71" s="98">
        <v>3405118920</v>
      </c>
      <c r="C71" s="99"/>
      <c r="E71"/>
    </row>
    <row r="72" spans="1:5" x14ac:dyDescent="0.25">
      <c r="A72" s="95" t="s">
        <v>186</v>
      </c>
      <c r="B72" s="96"/>
      <c r="C72" s="39">
        <f>-B73</f>
        <v>-2000000000</v>
      </c>
      <c r="E72"/>
    </row>
    <row r="73" spans="1:5" x14ac:dyDescent="0.25">
      <c r="A73" t="s">
        <v>187</v>
      </c>
      <c r="B73" s="96">
        <v>2000000000</v>
      </c>
      <c r="E73"/>
    </row>
    <row r="74" spans="1:5" x14ac:dyDescent="0.25">
      <c r="A74" s="100" t="s">
        <v>188</v>
      </c>
      <c r="B74" s="37"/>
      <c r="C74" s="101">
        <f>+C66+C67+C72</f>
        <v>129457464864</v>
      </c>
      <c r="E74"/>
    </row>
    <row r="78" spans="1:5" x14ac:dyDescent="0.25">
      <c r="B78" s="102" t="s">
        <v>189</v>
      </c>
      <c r="C78" s="102">
        <v>126052345944</v>
      </c>
    </row>
    <row r="79" spans="1:5" x14ac:dyDescent="0.25">
      <c r="B79" s="102" t="s">
        <v>190</v>
      </c>
      <c r="C79" s="102">
        <v>34200958218</v>
      </c>
    </row>
    <row r="80" spans="1:5" x14ac:dyDescent="0.25">
      <c r="B80" s="102" t="s">
        <v>191</v>
      </c>
      <c r="C80" s="102">
        <v>91851387726</v>
      </c>
    </row>
    <row r="81" spans="2:3" x14ac:dyDescent="0.25">
      <c r="B81" s="102" t="s">
        <v>114</v>
      </c>
      <c r="C81" s="102">
        <v>11074423275</v>
      </c>
    </row>
    <row r="82" spans="2:3" x14ac:dyDescent="0.25">
      <c r="B82" s="102" t="s">
        <v>192</v>
      </c>
      <c r="C82" s="102">
        <v>16990196515</v>
      </c>
    </row>
    <row r="83" spans="2:3" x14ac:dyDescent="0.25">
      <c r="B83" s="102" t="s">
        <v>174</v>
      </c>
      <c r="C83" s="102">
        <f>+C81+C82</f>
        <v>28064619790</v>
      </c>
    </row>
    <row r="84" spans="2:3" x14ac:dyDescent="0.25">
      <c r="B84" s="102" t="s">
        <v>193</v>
      </c>
      <c r="C84" s="102">
        <f>+C79-C83</f>
        <v>6136338428</v>
      </c>
    </row>
    <row r="85" spans="2:3" x14ac:dyDescent="0.25">
      <c r="B85" s="102"/>
      <c r="C85" s="102">
        <f>+C78-C80</f>
        <v>34200958218</v>
      </c>
    </row>
    <row r="86" spans="2:3" x14ac:dyDescent="0.25">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2025-02-07T08:00:00+00:00</Fecha>
  </documentManagement>
</p:properties>
</file>

<file path=customXml/itemProps1.xml><?xml version="1.0" encoding="utf-8"?>
<ds:datastoreItem xmlns:ds="http://schemas.openxmlformats.org/officeDocument/2006/customXml" ds:itemID="{CA3AAAE7-DA88-40E9-8200-2C51F2D5AFC2}"/>
</file>

<file path=customXml/itemProps2.xml><?xml version="1.0" encoding="utf-8"?>
<ds:datastoreItem xmlns:ds="http://schemas.openxmlformats.org/officeDocument/2006/customXml" ds:itemID="{EC52E603-1BCE-4340-94E3-1FC4863F2A16}"/>
</file>

<file path=customXml/itemProps3.xml><?xml version="1.0" encoding="utf-8"?>
<ds:datastoreItem xmlns:ds="http://schemas.openxmlformats.org/officeDocument/2006/customXml" ds:itemID="{910AB4D4-A95B-4CE2-91FF-1701CC4EBD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2025-02-12T20:12:59Z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