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C:\Users\Claudia\Desktop\ISVIMED 2024 - 2025\PLAN DE ACCIÓN 2025\4. ABRIL 2025 - PA - PI\"/>
    </mc:Choice>
  </mc:AlternateContent>
  <xr:revisionPtr revIDLastSave="0" documentId="13_ncr:1_{E00FE5C0-8170-4E62-A4EF-416FBF82FA08}"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8" i="1" l="1"/>
  <c r="Q17" i="1"/>
  <c r="Q16" i="1"/>
  <c r="Q15" i="1"/>
  <c r="Q14" i="1"/>
  <c r="Q13" i="1"/>
  <c r="Q12" i="1"/>
  <c r="R14" i="1" l="1"/>
  <c r="R18" i="1" l="1"/>
  <c r="R12" i="1" l="1"/>
  <c r="Q11" i="1"/>
  <c r="AE15" i="1" l="1"/>
  <c r="AE12" i="1"/>
  <c r="Y14" i="1" l="1"/>
  <c r="Y12" i="1"/>
  <c r="Z12" i="1" s="1"/>
  <c r="Y13" i="1"/>
  <c r="Z13" i="1" s="1"/>
  <c r="Y16" i="1"/>
  <c r="Z16" i="1" s="1"/>
  <c r="R16" i="1"/>
  <c r="Z15" i="1"/>
  <c r="R15" i="1"/>
  <c r="AE18" i="1"/>
  <c r="Y18" i="1"/>
  <c r="Z18" i="1" s="1"/>
  <c r="Y17" i="1"/>
  <c r="Z17" i="1" s="1"/>
  <c r="Y11" i="1"/>
  <c r="Z11" i="1" l="1"/>
  <c r="AA11" i="1"/>
  <c r="AB11" i="1" s="1"/>
  <c r="Z14" i="1"/>
  <c r="AA14" i="1"/>
  <c r="AB14" i="1" s="1"/>
  <c r="AA18" i="1"/>
  <c r="AB18" i="1" s="1"/>
  <c r="AA17" i="1"/>
  <c r="AB17" i="1" s="1"/>
  <c r="AA16" i="1"/>
  <c r="AB16" i="1" s="1"/>
  <c r="R17" i="1"/>
  <c r="AA12" i="1"/>
  <c r="AB12" i="1" s="1"/>
  <c r="R11" i="1"/>
  <c r="AA15" i="1"/>
  <c r="AB15" i="1" s="1"/>
  <c r="AA13" i="1"/>
  <c r="AB13" i="1" s="1"/>
  <c r="R13" i="1"/>
  <c r="AE11" i="1" l="1"/>
  <c r="C85" i="5" l="1"/>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<sst xmlns="http://schemas.openxmlformats.org/spreadsheetml/2006/main" count="319" uniqueCount="235">
  <si>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</si>
  <si>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</si>
  <si>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</si>
  <si>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</si>
  <si>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</si>
  <si>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</si>
  <si>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</si>
  <si>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</si>
  <si>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</si>
  <si>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</si>
  <si>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</si>
  <si>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</si>
  <si>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</si>
  <si>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</si>
  <si>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</si>
  <si>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</si>
  <si>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</si>
  <si>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</si>
  <si>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</si>
  <si>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</si>
  <si>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</si>
  <si>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</si>
  <si>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</si>
  <si>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</si>
  <si>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</si>
  <si>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</si>
  <si>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</si>
  <si>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</si>
  <si>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</si>
  <si>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</si>
  <si>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</si>
  <si>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</si>
  <si>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</si>
  <si>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</si>
  <si>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</si>
  <si>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</si>
  <si>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</si>
  <si>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</si>
  <si>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</si>
  <si>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</si>
  <si>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</si>
  <si>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</si>
  <si>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</si>
  <si>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</si>
  <si>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</si>
  <si>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</si>
  <si>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</si>
  <si>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</si>
  <si>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</si>
  <si>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</si>
  <si>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</si>
  <si>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</si>
  <si>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</si>
  <si>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</si>
  <si>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</si>
  <si>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</si>
  <si>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</si>
  <si>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</si>
  <si>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</si>
  <si>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</si>
  <si>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</si>
  <si>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</si>
  <si>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</si>
  <si>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</si>
  <si>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</si>
  <si>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</si>
  <si>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</si>
  <si>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</si>
  <si>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</si>
  <si>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</si>
  <si>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</si>
  <si>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</si>
  <si>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</si>
  <si>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</si>
  <si>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</si>
  <si>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</si>
  <si>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</si>
  <si>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</si>
  <si>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</si>
  <si>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</si>
  <si>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</si>
  <si>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</si>
  <si>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</si>
  <si>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</si>
  <si>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</si>
  <si>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</si>
  <si>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</si>
  <si>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</si>
  <si>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</si>
  <si>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</si>
  <si>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</si>
  <si>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</si>
  <si>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</si>
  <si>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</si>
  <si>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</si>
  <si>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</si>
  <si>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</si>
  <si>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</si>
  <si>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</si>
  <si>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</si>
  <si>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</si>
  <si>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</si>
  <si>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</si>
  <si>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</si>
  <si>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</si>
  <si>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</si>
  <si>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</si>
  <si>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</si>
  <si>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</si>
  <si>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</si>
  <si>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</si>
  <si>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</si>
  <si>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</si>
  <si>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</si>
  <si>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</si>
  <si>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</si>
  <si>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</si>
  <si>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</si>
  <si>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</si>
  <si>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</si>
  <si>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</si>
  <si>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</si>
  <si>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</si>
  <si>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</si>
  <si>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</si>
  <si>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</si>
  <si>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</si>
  <si>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</si>
  <si>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</si>
  <si>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</si>
  <si>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</si>
  <si>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</si>
  <si>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</si>
  <si>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</si>
  <si>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</si>
  <si>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</si>
  <si>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</si>
  <si>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</si>
  <si>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</si>
  <si>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</si>
  <si>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</si>
  <si>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</si>
  <si>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</si>
  <si>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</si>
  <si>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</si>
  <si>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</si>
  <si>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</si>
  <si>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</si>
  <si>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</si>
  <si>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</si>
  <si>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</si>
  <si>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</si>
  <si>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</si>
  <si>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</si>
  <si>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</si>
  <si>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</si>
  <si>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</si>
  <si>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</si>
  <si>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</si>
  <si>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</si>
  <si>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</si>
  <si>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</si>
  <si>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</si>
  <si>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</si>
  <si>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</si>
  <si>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</si>
  <si>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</si>
  <si>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</si>
  <si>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</si>
  <si>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</si>
  <si>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</si>
  <si>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</si>
  <si>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</si>
  <si>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</si>
  <si>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</si>
  <si>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</si>
  <si>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</si>
  <si>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</si>
  <si>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</si>
  <si>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</si>
  <si>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</si>
  <si>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</si>
  <si>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</si>
  <si>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</si>
  <si>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</si>
  <si>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</si>
  <si>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</si>
  <si>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</si>
  <si>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</si>
  <si>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</si>
  <si>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</si>
  <si>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</si>
  <si>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</si>
  <si>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</si>
  <si>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</si>
  <si>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</si>
  <si>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</si>
  <si>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</si>
  <si>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</si>
  <si>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</si>
  <si>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</si>
  <si>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</si>
  <si>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</si>
  <si>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</si>
  <si>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</si>
  <si>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</si>
  <si>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</si>
  <si>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</si>
  <si>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</si>
  <si>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</si>
  <si>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</si>
  <si>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</si>
  <si>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</si>
  <si>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</si>
  <si>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</si>
  <si>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</si>
  <si>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</si>
  <si>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</si>
  <si>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</si>
  <si>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</si>
  <si>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</si>
  <si>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</si>
  <si>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Observaciones a la meta</t>
  </si>
  <si>
    <t>El cumplimiento de la meta anual y cuatrienal se supedita a que las familias que previamente se les asigna el Subsidio Distrital de Vivienda, no renuncien a este y que los operadores realicen las obras en los tiempos
establecidos.</t>
  </si>
  <si>
    <r>
      <t xml:space="preserve">VERSIÓN: </t>
    </r>
    <r>
      <rPr>
        <sz val="12"/>
        <color theme="1"/>
        <rFont val="Arial"/>
        <family val="2"/>
      </rPr>
      <t>04</t>
    </r>
  </si>
  <si>
    <r>
      <t xml:space="preserve">FECHA: </t>
    </r>
    <r>
      <rPr>
        <sz val="12"/>
        <color theme="1"/>
        <rFont val="Arial"/>
        <family val="2"/>
      </rPr>
      <t>07/02/2022</t>
    </r>
  </si>
  <si>
    <t>ABRIL</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</si>
  <si>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</si>
  <si>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</si>
  <si>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</si>
  <si>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</si>
  <si>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</si>
  <si>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EN EL MES DE ABRIL DEL PRESENTE AÑO SE ASIGNARON 14 SUBSIDIOS DISTRITALES DE VIVIENDA; 2 EN EL MARCO DE LA ESTRATEGIA COMPRA TU CASA, POBLACION DEMANDA LIBRE VIVIENDA; Y 12 POBLACION ARRENDAMIENTO TEMPORAL VIVIENDA USADA.</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</si>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</sst>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5"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7">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10" fontId="45" fillId="5" borderId="1" xfId="1" applyNumberFormat="1" applyFont="1" applyFill="1" applyBorder="1" applyAlignment="1" applyProtection="1">
      <alignment horizontal="center" vertical="center"/>
    </xf>
    <xf numFmtId="0" fontId="45" fillId="0" borderId="1" xfId="0" applyFont="1" applyBorder="1" applyAlignment="1">
      <alignment horizontal="center" vertical="center" wrapText="1"/>
    </xf>
    <xf numFmtId="0" fontId="48" fillId="0" borderId="0" xfId="0" applyFont="1" applyAlignment="1">
      <alignment vertical="center"/>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0" fontId="48" fillId="0" borderId="31" xfId="0" applyFont="1" applyBorder="1" applyAlignment="1">
      <alignment vertical="center"/>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10" fontId="45" fillId="49" borderId="1" xfId="1" applyNumberFormat="1" applyFont="1" applyFill="1" applyBorder="1" applyAlignment="1" applyProtection="1">
      <alignment horizontal="center"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8" fillId="0" borderId="0" xfId="0" applyFont="1" applyAlignment="1">
      <alignment vertical="center" wrapText="1"/>
    </xf>
    <xf numFmtId="0" fontId="48" fillId="0" borderId="31" xfId="0" applyFont="1" applyBorder="1" applyAlignment="1">
      <alignment vertical="center" wrapText="1"/>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0" fontId="3" fillId="0" borderId="1" xfId="0" applyFont="1" applyBorder="1" applyAlignment="1">
      <alignment horizontal="left" vertical="center" wrapText="1"/>
    </xf>
    <xf numFmtId="184" fontId="45" fillId="0" borderId="1" xfId="2798" applyNumberFormat="1" applyFont="1" applyFill="1" applyBorder="1" applyAlignment="1" applyProtection="1">
      <alignment vertical="center"/>
    </xf>
    <xf numFmtId="44" fontId="45" fillId="0" borderId="1" xfId="2798" applyFont="1" applyFill="1" applyBorder="1" applyAlignment="1" applyProtection="1">
      <alignment vertical="center"/>
    </xf>
    <xf numFmtId="10" fontId="45" fillId="3" borderId="0" xfId="1" applyNumberFormat="1" applyFont="1" applyFill="1"/>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44" fontId="45" fillId="0" borderId="28" xfId="2798" applyFont="1" applyFill="1" applyBorder="1" applyAlignment="1">
      <alignment horizontal="center" vertical="center"/>
    </xf>
    <xf numFmtId="44" fontId="45" fillId="0" borderId="30" xfId="2798" applyFont="1" applyFill="1" applyBorder="1" applyAlignment="1">
      <alignment horizontal="center" vertical="center"/>
    </xf>
    <xf numFmtId="44" fontId="45" fillId="0" borderId="29" xfId="2798" applyFont="1" applyFill="1" applyBorder="1" applyAlignment="1">
      <alignment horizontal="center" vertical="center"/>
    </xf>
    <xf numFmtId="3" fontId="45" fillId="0" borderId="28" xfId="1782" applyNumberFormat="1" applyFont="1" applyFill="1" applyBorder="1" applyAlignment="1">
      <alignment horizontal="center" vertical="center"/>
    </xf>
    <xf numFmtId="3" fontId="45" fillId="0" borderId="30" xfId="1782" applyNumberFormat="1" applyFont="1" applyFill="1" applyBorder="1" applyAlignment="1">
      <alignment horizontal="center" vertical="center"/>
    </xf>
    <xf numFmtId="3" fontId="45"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5" fillId="0" borderId="28" xfId="2798" applyNumberFormat="1" applyFont="1" applyFill="1" applyBorder="1" applyAlignment="1" applyProtection="1">
      <alignment horizontal="center" vertical="center"/>
    </xf>
    <xf numFmtId="184" fontId="45" fillId="0" borderId="30" xfId="2798" applyNumberFormat="1" applyFont="1" applyFill="1" applyBorder="1" applyAlignment="1" applyProtection="1">
      <alignment horizontal="center" vertical="center"/>
    </xf>
    <xf numFmtId="184" fontId="45" fillId="0" borderId="29" xfId="2798" applyNumberFormat="1" applyFont="1" applyFill="1" applyBorder="1" applyAlignment="1" applyProtection="1">
      <alignment horizontal="center" vertical="center"/>
    </xf>
    <xf numFmtId="10" fontId="45" fillId="49" borderId="28" xfId="1" applyNumberFormat="1" applyFont="1" applyFill="1" applyBorder="1" applyAlignment="1">
      <alignment horizontal="center" vertical="center"/>
    </xf>
    <xf numFmtId="10" fontId="45" fillId="49" borderId="30" xfId="1" applyNumberFormat="1" applyFont="1" applyFill="1" applyBorder="1" applyAlignment="1">
      <alignment horizontal="center" vertical="center"/>
    </xf>
    <xf numFmtId="10" fontId="45"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43" fontId="47" fillId="0" borderId="1" xfId="2797" applyFont="1" applyFill="1" applyBorder="1" applyAlignment="1" applyProtection="1">
      <alignment horizontal="center" vertical="center"/>
    </xf>
    <xf numFmtId="0" fontId="43" fillId="0" borderId="1" xfId="0" applyFont="1" applyFill="1" applyBorder="1" applyAlignment="1">
      <alignment horizontal="left" vertical="top" wrapText="1"/>
    </xf>
    <xf numFmtId="183" fontId="52" fillId="0" borderId="1" xfId="2797" applyNumberFormat="1" applyFont="1" applyFill="1" applyBorder="1" applyAlignment="1" applyProtection="1">
      <alignment horizontal="center" vertical="center"/>
    </xf>
    <xf numFmtId="0" fontId="53" fillId="0" borderId="1" xfId="0" applyFont="1" applyFill="1" applyBorder="1" applyAlignment="1">
      <alignment horizontal="left" vertical="center" wrapText="1"/>
    </xf>
    <xf numFmtId="0" fontId="43" fillId="0" borderId="1" xfId="0" applyFont="1" applyFill="1" applyBorder="1" applyAlignment="1">
      <alignment vertical="center" wrapText="1"/>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A12" zoomScale="71" zoomScaleNormal="71" workbookViewId="0">
      <selection activeCell="AH13" sqref="AH13"/>
    </sheetView>
  </sheetViews>
  <sheetFormatPr baseColWidth="10" defaultColWidth="11.42578125" defaultRowHeight="15" x14ac:dyDescent="0.2"/>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0.14062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12" style="96" customWidth="1"/>
    <col min="15" max="15" width="8.42578125" style="96" customWidth="1"/>
    <col min="16" max="16" width="8" style="96" customWidth="1"/>
    <col min="17" max="17" width="14.5703125" style="96" customWidth="1"/>
    <col min="18" max="18" width="16.28515625" style="96" customWidth="1"/>
    <col min="19" max="19" width="7" style="96" customWidth="1"/>
    <col min="20" max="20" width="7.28515625" style="96" bestFit="1"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8.5703125" style="96" bestFit="1" customWidth="1"/>
    <col min="26" max="26" width="11" style="98" bestFit="1" customWidth="1"/>
    <col min="27" max="27" width="9" style="98" bestFit="1"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46.140625" style="101" customWidth="1"/>
    <col min="35" max="35" width="51.140625" style="95" customWidth="1"/>
    <col min="36" max="36" width="71.5703125" style="96" customWidth="1"/>
    <col min="37" max="16384" width="11.42578125" style="96"/>
  </cols>
  <sheetData>
    <row r="1" spans="1:36" ht="20.25" customHeight="1" x14ac:dyDescent="0.2">
      <c r="A1" s="200"/>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166"/>
      <c r="AH1" s="94" t="s">
        <v>220</v>
      </c>
    </row>
    <row r="2" spans="1:36" ht="22.5" customHeight="1" x14ac:dyDescent="0.2">
      <c r="A2" s="200"/>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165"/>
      <c r="AH2" s="97" t="s">
        <v>224</v>
      </c>
    </row>
    <row r="3" spans="1:36" ht="28.5" customHeight="1" x14ac:dyDescent="0.2">
      <c r="A3" s="200"/>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165"/>
      <c r="AH3" s="97" t="s">
        <v>225</v>
      </c>
    </row>
    <row r="4" spans="1:36" ht="15.75" x14ac:dyDescent="0.2">
      <c r="A4" s="200"/>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165"/>
      <c r="AH4" s="97" t="s">
        <v>221</v>
      </c>
    </row>
    <row r="5" spans="1:36" hidden="1" x14ac:dyDescent="0.2"/>
    <row r="6" spans="1:36" ht="24.75" customHeight="1" x14ac:dyDescent="0.2">
      <c r="A6" s="102" t="s">
        <v>0</v>
      </c>
      <c r="B6" s="103" t="s">
        <v>205</v>
      </c>
    </row>
    <row r="7" spans="1:36" ht="59.25" customHeight="1" x14ac:dyDescent="0.25">
      <c r="A7" s="104" t="s">
        <v>1</v>
      </c>
      <c r="B7" s="105" t="s">
        <v>226</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24.75" customHeight="1" x14ac:dyDescent="0.25">
      <c r="A8" s="205" t="s">
        <v>195</v>
      </c>
      <c r="B8" s="206"/>
      <c r="C8" s="206"/>
      <c r="D8" s="206"/>
      <c r="E8" s="206"/>
      <c r="F8" s="206"/>
      <c r="G8" s="206"/>
      <c r="H8" s="207"/>
      <c r="I8" s="111"/>
      <c r="J8" s="111"/>
      <c r="K8" s="204" t="s">
        <v>209</v>
      </c>
      <c r="L8" s="204"/>
      <c r="M8" s="204"/>
      <c r="N8" s="204"/>
      <c r="O8" s="204"/>
      <c r="P8" s="204"/>
      <c r="Q8" s="204"/>
      <c r="R8" s="204"/>
      <c r="S8" s="204"/>
      <c r="T8" s="204"/>
      <c r="U8" s="204"/>
      <c r="V8" s="204"/>
      <c r="W8" s="204"/>
      <c r="X8" s="204"/>
      <c r="Y8" s="204"/>
      <c r="Z8" s="204"/>
      <c r="AA8" s="204"/>
      <c r="AB8" s="204"/>
      <c r="AC8" s="201" t="s">
        <v>211</v>
      </c>
      <c r="AD8" s="201"/>
      <c r="AE8" s="201"/>
      <c r="AF8" s="202" t="s">
        <v>2</v>
      </c>
      <c r="AG8" s="202"/>
      <c r="AH8" s="202"/>
      <c r="AI8" s="112"/>
    </row>
    <row r="9" spans="1:36" s="101" customFormat="1" ht="33.75" customHeight="1" x14ac:dyDescent="0.25">
      <c r="A9" s="208"/>
      <c r="B9" s="209"/>
      <c r="C9" s="209"/>
      <c r="D9" s="209"/>
      <c r="E9" s="209"/>
      <c r="F9" s="209"/>
      <c r="G9" s="209"/>
      <c r="H9" s="210"/>
      <c r="I9" s="113"/>
      <c r="J9" s="113"/>
      <c r="K9" s="204" t="s">
        <v>207</v>
      </c>
      <c r="L9" s="204"/>
      <c r="M9" s="204"/>
      <c r="N9" s="204"/>
      <c r="O9" s="204"/>
      <c r="P9" s="204"/>
      <c r="Q9" s="204"/>
      <c r="R9" s="204"/>
      <c r="S9" s="204" t="s">
        <v>208</v>
      </c>
      <c r="T9" s="204"/>
      <c r="U9" s="204"/>
      <c r="V9" s="204"/>
      <c r="W9" s="204"/>
      <c r="X9" s="204"/>
      <c r="Y9" s="204"/>
      <c r="Z9" s="204"/>
      <c r="AA9" s="203" t="s">
        <v>210</v>
      </c>
      <c r="AB9" s="203"/>
      <c r="AC9" s="201"/>
      <c r="AD9" s="201"/>
      <c r="AE9" s="201"/>
      <c r="AF9" s="202"/>
      <c r="AG9" s="202"/>
      <c r="AH9" s="202"/>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222</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232">
        <v>0</v>
      </c>
      <c r="O11" s="125">
        <v>0</v>
      </c>
      <c r="P11" s="125"/>
      <c r="Q11" s="128">
        <f>+SUM(K11:P11)</f>
        <v>0</v>
      </c>
      <c r="R11" s="129">
        <f>Q11/J11</f>
        <v>0</v>
      </c>
      <c r="S11" s="130" t="s">
        <v>204</v>
      </c>
      <c r="T11" s="130" t="s">
        <v>204</v>
      </c>
      <c r="U11" s="130" t="s">
        <v>204</v>
      </c>
      <c r="V11" s="130" t="s">
        <v>204</v>
      </c>
      <c r="W11" s="131" t="s">
        <v>204</v>
      </c>
      <c r="X11" s="131" t="s">
        <v>204</v>
      </c>
      <c r="Y11" s="132">
        <f>+SUM(S11:X11)</f>
        <v>0</v>
      </c>
      <c r="Z11" s="133">
        <f t="shared" ref="Z11:Z18" si="0">+Y11/J11</f>
        <v>0</v>
      </c>
      <c r="AA11" s="134">
        <f>+Q11+Y11</f>
        <v>0</v>
      </c>
      <c r="AB11" s="129">
        <f>AA11/J11</f>
        <v>0</v>
      </c>
      <c r="AC11" s="168">
        <v>266666667</v>
      </c>
      <c r="AD11" s="168">
        <v>79914638</v>
      </c>
      <c r="AE11" s="135">
        <f t="shared" ref="AE11" si="1">AD11/AC11</f>
        <v>0.29967989212540014</v>
      </c>
      <c r="AF11" s="136" t="s">
        <v>202</v>
      </c>
      <c r="AG11" s="136"/>
      <c r="AH11" s="233" t="s">
        <v>227</v>
      </c>
      <c r="AI11" s="137"/>
    </row>
    <row r="12" spans="1:36" s="95" customFormat="1" ht="240" x14ac:dyDescent="0.2">
      <c r="A12" s="122" t="s">
        <v>56</v>
      </c>
      <c r="B12" s="122" t="s">
        <v>57</v>
      </c>
      <c r="C12" s="194">
        <v>240211</v>
      </c>
      <c r="D12" s="191" t="s">
        <v>193</v>
      </c>
      <c r="E12" s="138" t="s">
        <v>58</v>
      </c>
      <c r="F12" s="122" t="s">
        <v>59</v>
      </c>
      <c r="G12" s="138" t="s">
        <v>36</v>
      </c>
      <c r="H12" s="138">
        <v>450</v>
      </c>
      <c r="I12" s="138">
        <v>450</v>
      </c>
      <c r="J12" s="138">
        <v>600</v>
      </c>
      <c r="K12" s="127">
        <v>63</v>
      </c>
      <c r="L12" s="127">
        <v>19</v>
      </c>
      <c r="M12" s="125">
        <v>0</v>
      </c>
      <c r="N12" s="232">
        <v>0</v>
      </c>
      <c r="O12" s="125">
        <v>0</v>
      </c>
      <c r="P12" s="125">
        <v>0</v>
      </c>
      <c r="Q12" s="132">
        <f>+SUM(K12:P12)</f>
        <v>82</v>
      </c>
      <c r="R12" s="139">
        <f>+Q12/J12</f>
        <v>0.13666666666666666</v>
      </c>
      <c r="S12" s="130" t="s">
        <v>204</v>
      </c>
      <c r="T12" s="130" t="s">
        <v>204</v>
      </c>
      <c r="U12" s="130" t="s">
        <v>204</v>
      </c>
      <c r="V12" s="130" t="s">
        <v>204</v>
      </c>
      <c r="W12" s="131" t="s">
        <v>204</v>
      </c>
      <c r="X12" s="131" t="s">
        <v>204</v>
      </c>
      <c r="Y12" s="132">
        <f>+SUM(S12:X12)</f>
        <v>0</v>
      </c>
      <c r="Z12" s="140">
        <f t="shared" si="0"/>
        <v>0</v>
      </c>
      <c r="AA12" s="134">
        <f>+Q12+Y12</f>
        <v>82</v>
      </c>
      <c r="AB12" s="139">
        <f>+AA12/J12</f>
        <v>0.13666666666666666</v>
      </c>
      <c r="AC12" s="173">
        <v>69587274539</v>
      </c>
      <c r="AD12" s="176">
        <v>6513843039</v>
      </c>
      <c r="AE12" s="179">
        <f>AD12/AC12</f>
        <v>9.3606813632991684E-2</v>
      </c>
      <c r="AF12" s="136" t="s">
        <v>60</v>
      </c>
      <c r="AG12" s="136"/>
      <c r="AH12" s="233" t="s">
        <v>230</v>
      </c>
      <c r="AI12" s="141"/>
    </row>
    <row r="13" spans="1:36" s="95" customFormat="1" ht="138" customHeight="1" x14ac:dyDescent="0.2">
      <c r="A13" s="122" t="s">
        <v>51</v>
      </c>
      <c r="B13" s="122" t="s">
        <v>52</v>
      </c>
      <c r="C13" s="195"/>
      <c r="D13" s="192"/>
      <c r="E13" s="142" t="s">
        <v>53</v>
      </c>
      <c r="F13" s="122" t="s">
        <v>54</v>
      </c>
      <c r="G13" s="142" t="s">
        <v>36</v>
      </c>
      <c r="H13" s="142">
        <v>1000</v>
      </c>
      <c r="I13" s="142">
        <v>817</v>
      </c>
      <c r="J13" s="142">
        <v>5000</v>
      </c>
      <c r="K13" s="127">
        <v>81</v>
      </c>
      <c r="L13" s="127">
        <v>72</v>
      </c>
      <c r="M13" s="127">
        <v>276</v>
      </c>
      <c r="N13" s="234">
        <v>16</v>
      </c>
      <c r="O13" s="131"/>
      <c r="P13" s="125">
        <v>0</v>
      </c>
      <c r="Q13" s="132">
        <f>+SUM(K13:P13)</f>
        <v>445</v>
      </c>
      <c r="R13" s="143">
        <f t="shared" ref="R13:R17" si="2">+Q13/J13</f>
        <v>8.8999999999999996E-2</v>
      </c>
      <c r="S13" s="130" t="s">
        <v>204</v>
      </c>
      <c r="T13" s="130" t="s">
        <v>204</v>
      </c>
      <c r="U13" s="130" t="s">
        <v>204</v>
      </c>
      <c r="V13" s="130" t="s">
        <v>204</v>
      </c>
      <c r="W13" s="131" t="s">
        <v>204</v>
      </c>
      <c r="X13" s="131" t="s">
        <v>204</v>
      </c>
      <c r="Y13" s="132">
        <f>+SUM(S13:X13)</f>
        <v>0</v>
      </c>
      <c r="Z13" s="140">
        <f t="shared" si="0"/>
        <v>0</v>
      </c>
      <c r="AA13" s="134">
        <f>+Q13+Y13</f>
        <v>445</v>
      </c>
      <c r="AB13" s="143">
        <f>+AA13/J13</f>
        <v>8.8999999999999996E-2</v>
      </c>
      <c r="AC13" s="174"/>
      <c r="AD13" s="177"/>
      <c r="AE13" s="180"/>
      <c r="AF13" s="136" t="s">
        <v>55</v>
      </c>
      <c r="AG13" s="136"/>
      <c r="AH13" s="233" t="s">
        <v>229</v>
      </c>
      <c r="AI13" s="163"/>
      <c r="AJ13" s="164"/>
    </row>
    <row r="14" spans="1:36" s="95" customFormat="1" ht="150" x14ac:dyDescent="0.2">
      <c r="A14" s="122" t="s">
        <v>62</v>
      </c>
      <c r="B14" s="122" t="s">
        <v>63</v>
      </c>
      <c r="C14" s="196"/>
      <c r="D14" s="193"/>
      <c r="E14" s="138" t="s">
        <v>64</v>
      </c>
      <c r="F14" s="122" t="s">
        <v>61</v>
      </c>
      <c r="G14" s="144" t="s">
        <v>36</v>
      </c>
      <c r="H14" s="144">
        <v>150</v>
      </c>
      <c r="I14" s="144">
        <v>174</v>
      </c>
      <c r="J14" s="144">
        <v>450</v>
      </c>
      <c r="K14" s="126">
        <v>0</v>
      </c>
      <c r="L14" s="127">
        <v>31</v>
      </c>
      <c r="M14" s="127">
        <v>28</v>
      </c>
      <c r="N14" s="232">
        <v>0</v>
      </c>
      <c r="O14" s="125">
        <v>0</v>
      </c>
      <c r="P14" s="125">
        <v>0</v>
      </c>
      <c r="Q14" s="132">
        <f>+SUM(K14:P14)</f>
        <v>59</v>
      </c>
      <c r="R14" s="143">
        <f>+Q14/J14</f>
        <v>0.13111111111111112</v>
      </c>
      <c r="S14" s="130" t="s">
        <v>204</v>
      </c>
      <c r="T14" s="130" t="s">
        <v>204</v>
      </c>
      <c r="U14" s="130" t="s">
        <v>204</v>
      </c>
      <c r="V14" s="130" t="s">
        <v>204</v>
      </c>
      <c r="W14" s="131" t="s">
        <v>204</v>
      </c>
      <c r="X14" s="131" t="s">
        <v>204</v>
      </c>
      <c r="Y14" s="132">
        <f>+SUM(S14:X14)</f>
        <v>0</v>
      </c>
      <c r="Z14" s="140">
        <f t="shared" si="0"/>
        <v>0</v>
      </c>
      <c r="AA14" s="134">
        <f>+Q14+Y14</f>
        <v>59</v>
      </c>
      <c r="AB14" s="143">
        <f>+AA14/J14</f>
        <v>0.13111111111111112</v>
      </c>
      <c r="AC14" s="175"/>
      <c r="AD14" s="178"/>
      <c r="AE14" s="181"/>
      <c r="AF14" s="145" t="s">
        <v>65</v>
      </c>
      <c r="AG14" s="145"/>
      <c r="AH14" s="233" t="s">
        <v>228</v>
      </c>
      <c r="AI14" s="141"/>
    </row>
    <row r="15" spans="1:36" s="95" customFormat="1" ht="190.5" customHeight="1" x14ac:dyDescent="0.2">
      <c r="A15" s="122" t="s">
        <v>200</v>
      </c>
      <c r="B15" s="146" t="s">
        <v>201</v>
      </c>
      <c r="C15" s="194">
        <v>240198</v>
      </c>
      <c r="D15" s="188" t="s">
        <v>192</v>
      </c>
      <c r="E15" s="147" t="s">
        <v>45</v>
      </c>
      <c r="F15" s="122" t="s">
        <v>203</v>
      </c>
      <c r="G15" s="144" t="s">
        <v>36</v>
      </c>
      <c r="H15" s="147">
        <v>2816</v>
      </c>
      <c r="I15" s="147">
        <v>2646</v>
      </c>
      <c r="J15" s="147">
        <v>2700</v>
      </c>
      <c r="K15" s="127">
        <v>2279</v>
      </c>
      <c r="L15" s="127">
        <v>2265</v>
      </c>
      <c r="M15" s="127">
        <v>2258</v>
      </c>
      <c r="N15" s="234">
        <v>2236</v>
      </c>
      <c r="O15" s="125">
        <v>0</v>
      </c>
      <c r="P15" s="125">
        <v>0</v>
      </c>
      <c r="Q15" s="132">
        <f>+(K15+L15+M15+N15)/4</f>
        <v>2259.5</v>
      </c>
      <c r="R15" s="148">
        <f t="shared" si="2"/>
        <v>0.83685185185185185</v>
      </c>
      <c r="S15" s="130" t="s">
        <v>204</v>
      </c>
      <c r="T15" s="130" t="s">
        <v>204</v>
      </c>
      <c r="U15" s="130" t="s">
        <v>204</v>
      </c>
      <c r="V15" s="130" t="s">
        <v>204</v>
      </c>
      <c r="W15" s="131" t="s">
        <v>204</v>
      </c>
      <c r="X15" s="131" t="s">
        <v>204</v>
      </c>
      <c r="Y15" s="132">
        <v>0</v>
      </c>
      <c r="Z15" s="140">
        <f t="shared" si="0"/>
        <v>0</v>
      </c>
      <c r="AA15" s="134">
        <f>+Q15</f>
        <v>2259.5</v>
      </c>
      <c r="AB15" s="148">
        <f>AA15/J15</f>
        <v>0.83685185185185185</v>
      </c>
      <c r="AC15" s="182">
        <v>38858409557</v>
      </c>
      <c r="AD15" s="182">
        <v>25871560168</v>
      </c>
      <c r="AE15" s="185">
        <f>AD15/AC15</f>
        <v>0.66579050617215663</v>
      </c>
      <c r="AF15" s="136" t="s">
        <v>46</v>
      </c>
      <c r="AG15" s="136"/>
      <c r="AH15" s="233" t="s">
        <v>231</v>
      </c>
      <c r="AI15" s="137"/>
    </row>
    <row r="16" spans="1:36" s="95" customFormat="1" ht="96" x14ac:dyDescent="0.2">
      <c r="A16" s="122" t="s">
        <v>47</v>
      </c>
      <c r="B16" s="122" t="s">
        <v>48</v>
      </c>
      <c r="C16" s="195"/>
      <c r="D16" s="189"/>
      <c r="E16" s="147" t="s">
        <v>49</v>
      </c>
      <c r="F16" s="122" t="s">
        <v>50</v>
      </c>
      <c r="G16" s="144" t="s">
        <v>36</v>
      </c>
      <c r="H16" s="147">
        <v>200</v>
      </c>
      <c r="I16" s="147">
        <v>327</v>
      </c>
      <c r="J16" s="147">
        <v>1300</v>
      </c>
      <c r="K16" s="127">
        <v>3</v>
      </c>
      <c r="L16" s="127">
        <v>4</v>
      </c>
      <c r="M16" s="127">
        <v>26</v>
      </c>
      <c r="N16" s="234">
        <v>14</v>
      </c>
      <c r="O16" s="125">
        <v>0</v>
      </c>
      <c r="P16" s="125">
        <v>0</v>
      </c>
      <c r="Q16" s="132">
        <f>+SUM(K16:P16)</f>
        <v>47</v>
      </c>
      <c r="R16" s="143">
        <f t="shared" si="2"/>
        <v>3.6153846153846154E-2</v>
      </c>
      <c r="S16" s="130" t="s">
        <v>204</v>
      </c>
      <c r="T16" s="130" t="s">
        <v>204</v>
      </c>
      <c r="U16" s="130" t="s">
        <v>204</v>
      </c>
      <c r="V16" s="130" t="s">
        <v>204</v>
      </c>
      <c r="W16" s="131" t="s">
        <v>204</v>
      </c>
      <c r="X16" s="131" t="s">
        <v>204</v>
      </c>
      <c r="Y16" s="132">
        <f>+SUM(S16:X16)</f>
        <v>0</v>
      </c>
      <c r="Z16" s="140">
        <f t="shared" si="0"/>
        <v>0</v>
      </c>
      <c r="AA16" s="134">
        <f>+Q16+Y16</f>
        <v>47</v>
      </c>
      <c r="AB16" s="143">
        <f>+AA16/J16</f>
        <v>3.6153846153846154E-2</v>
      </c>
      <c r="AC16" s="183"/>
      <c r="AD16" s="183"/>
      <c r="AE16" s="186"/>
      <c r="AF16" s="136" t="s">
        <v>198</v>
      </c>
      <c r="AG16" s="167" t="s">
        <v>223</v>
      </c>
      <c r="AH16" s="233" t="s">
        <v>232</v>
      </c>
      <c r="AI16" s="137"/>
    </row>
    <row r="17" spans="1:35" s="95" customFormat="1" ht="254.25" customHeight="1" x14ac:dyDescent="0.2">
      <c r="A17" s="122" t="s">
        <v>37</v>
      </c>
      <c r="B17" s="122" t="s">
        <v>38</v>
      </c>
      <c r="C17" s="196"/>
      <c r="D17" s="190"/>
      <c r="E17" s="147" t="s">
        <v>39</v>
      </c>
      <c r="F17" s="122" t="s">
        <v>40</v>
      </c>
      <c r="G17" s="124" t="s">
        <v>36</v>
      </c>
      <c r="H17" s="131">
        <v>2500</v>
      </c>
      <c r="I17" s="131">
        <v>5179</v>
      </c>
      <c r="J17" s="131">
        <v>2500</v>
      </c>
      <c r="K17" s="149">
        <v>506</v>
      </c>
      <c r="L17" s="160">
        <v>773</v>
      </c>
      <c r="M17" s="161">
        <v>1059</v>
      </c>
      <c r="N17" s="161">
        <v>348</v>
      </c>
      <c r="O17" s="131" t="s">
        <v>204</v>
      </c>
      <c r="P17" s="131" t="s">
        <v>204</v>
      </c>
      <c r="Q17" s="132">
        <f>+SUM(K17:P17)</f>
        <v>2686</v>
      </c>
      <c r="R17" s="148">
        <f t="shared" si="2"/>
        <v>1.0744</v>
      </c>
      <c r="S17" s="130" t="s">
        <v>204</v>
      </c>
      <c r="T17" s="130" t="s">
        <v>204</v>
      </c>
      <c r="U17" s="130" t="s">
        <v>204</v>
      </c>
      <c r="V17" s="130" t="s">
        <v>204</v>
      </c>
      <c r="W17" s="131" t="s">
        <v>204</v>
      </c>
      <c r="X17" s="131" t="s">
        <v>204</v>
      </c>
      <c r="Y17" s="132">
        <f>+SUM(S17:X17)</f>
        <v>0</v>
      </c>
      <c r="Z17" s="133">
        <f t="shared" si="0"/>
        <v>0</v>
      </c>
      <c r="AA17" s="134">
        <f>+Q17+Y17</f>
        <v>2686</v>
      </c>
      <c r="AB17" s="148">
        <f>AA17/J17</f>
        <v>1.0744</v>
      </c>
      <c r="AC17" s="184"/>
      <c r="AD17" s="184"/>
      <c r="AE17" s="187"/>
      <c r="AF17" s="136" t="s">
        <v>41</v>
      </c>
      <c r="AG17" s="136"/>
      <c r="AH17" s="235" t="s">
        <v>234</v>
      </c>
      <c r="AI17" s="137"/>
    </row>
    <row r="18" spans="1:35" s="95" customFormat="1" ht="267.75" customHeight="1" x14ac:dyDescent="0.2">
      <c r="A18" s="122" t="s">
        <v>42</v>
      </c>
      <c r="B18" s="122" t="s">
        <v>43</v>
      </c>
      <c r="C18" s="123">
        <v>240209</v>
      </c>
      <c r="D18" s="122" t="s">
        <v>194</v>
      </c>
      <c r="E18" s="147" t="s">
        <v>44</v>
      </c>
      <c r="F18" s="122" t="s">
        <v>213</v>
      </c>
      <c r="G18" s="124" t="s">
        <v>36</v>
      </c>
      <c r="H18" s="131">
        <v>100</v>
      </c>
      <c r="I18" s="131">
        <v>101</v>
      </c>
      <c r="J18" s="131">
        <v>100</v>
      </c>
      <c r="K18" s="127">
        <v>13</v>
      </c>
      <c r="L18" s="127">
        <v>54</v>
      </c>
      <c r="M18" s="127">
        <v>12</v>
      </c>
      <c r="N18" s="234">
        <v>60</v>
      </c>
      <c r="O18" s="125">
        <v>0</v>
      </c>
      <c r="P18" s="125">
        <v>0</v>
      </c>
      <c r="Q18" s="132">
        <f>+SUM(K18:P18)</f>
        <v>139</v>
      </c>
      <c r="R18" s="148">
        <f>+Q18/J18</f>
        <v>1.39</v>
      </c>
      <c r="S18" s="130" t="s">
        <v>204</v>
      </c>
      <c r="T18" s="130" t="s">
        <v>204</v>
      </c>
      <c r="U18" s="130" t="s">
        <v>204</v>
      </c>
      <c r="V18" s="130" t="s">
        <v>204</v>
      </c>
      <c r="W18" s="131" t="s">
        <v>204</v>
      </c>
      <c r="X18" s="131" t="s">
        <v>204</v>
      </c>
      <c r="Y18" s="132">
        <f>+SUM(S18:X18)</f>
        <v>0</v>
      </c>
      <c r="Z18" s="133">
        <f t="shared" si="0"/>
        <v>0</v>
      </c>
      <c r="AA18" s="134">
        <f>+Q18+Y18</f>
        <v>139</v>
      </c>
      <c r="AB18" s="148">
        <f>AA18/J18</f>
        <v>1.39</v>
      </c>
      <c r="AC18" s="169">
        <v>300000000</v>
      </c>
      <c r="AD18" s="168">
        <v>128716529</v>
      </c>
      <c r="AE18" s="150">
        <f>AD18/AC18</f>
        <v>0.42905509666666669</v>
      </c>
      <c r="AF18" s="136" t="s">
        <v>214</v>
      </c>
      <c r="AG18" s="136"/>
      <c r="AH18" s="236" t="s">
        <v>233</v>
      </c>
      <c r="AI18" s="162"/>
    </row>
    <row r="19" spans="1:35" ht="26.25" customHeight="1" x14ac:dyDescent="0.25">
      <c r="AD19" s="99"/>
      <c r="AE19" s="170"/>
      <c r="AI19" s="151"/>
    </row>
    <row r="21" spans="1:35" x14ac:dyDescent="0.2">
      <c r="AD21" s="99"/>
    </row>
    <row r="22" spans="1:35" ht="15.75" x14ac:dyDescent="0.2">
      <c r="A22" s="106" t="s">
        <v>66</v>
      </c>
      <c r="B22" s="106"/>
      <c r="C22" s="106"/>
    </row>
    <row r="23" spans="1:35" ht="20.25" customHeight="1" x14ac:dyDescent="0.2">
      <c r="A23" s="172"/>
      <c r="B23" s="172"/>
      <c r="C23" s="172"/>
      <c r="D23" s="172"/>
      <c r="E23" s="172"/>
      <c r="F23" s="172"/>
      <c r="G23" s="152"/>
      <c r="H23" s="152"/>
      <c r="I23" s="152"/>
      <c r="J23" s="152"/>
    </row>
    <row r="24" spans="1:35" x14ac:dyDescent="0.2">
      <c r="A24" s="152"/>
      <c r="B24" s="152"/>
      <c r="C24" s="152"/>
    </row>
    <row r="25" spans="1:35" ht="7.5" customHeight="1" x14ac:dyDescent="0.2">
      <c r="A25" s="152"/>
      <c r="B25" s="152"/>
      <c r="C25" s="152"/>
    </row>
    <row r="26" spans="1:35" ht="15.75" x14ac:dyDescent="0.2">
      <c r="A26" s="106" t="s">
        <v>67</v>
      </c>
    </row>
    <row r="27" spans="1:35" ht="34.5" customHeight="1" x14ac:dyDescent="0.2">
      <c r="A27" s="171" t="s">
        <v>217</v>
      </c>
      <c r="B27" s="171"/>
      <c r="C27" s="153"/>
      <c r="D27" s="93"/>
      <c r="E27" s="93"/>
      <c r="F27" s="93"/>
      <c r="G27" s="93"/>
      <c r="H27" s="93"/>
      <c r="I27" s="93"/>
      <c r="J27" s="93"/>
    </row>
    <row r="28" spans="1:35" ht="36.75" customHeight="1" x14ac:dyDescent="0.2">
      <c r="A28" s="171" t="s">
        <v>218</v>
      </c>
      <c r="B28" s="171"/>
      <c r="C28" s="154"/>
      <c r="D28" s="93"/>
      <c r="E28" s="93"/>
      <c r="F28" s="93"/>
      <c r="G28" s="93"/>
      <c r="H28" s="93"/>
      <c r="I28" s="93"/>
      <c r="J28" s="93"/>
    </row>
    <row r="29" spans="1:35" ht="33.75" customHeight="1" x14ac:dyDescent="0.2">
      <c r="A29" s="171" t="s">
        <v>219</v>
      </c>
      <c r="B29" s="171"/>
      <c r="C29" s="155"/>
      <c r="D29" s="93"/>
      <c r="E29" s="93"/>
      <c r="F29" s="93"/>
      <c r="G29" s="93"/>
      <c r="H29" s="93"/>
      <c r="I29" s="93"/>
      <c r="J29" s="93"/>
    </row>
    <row r="30" spans="1:35" ht="33.75" customHeight="1" x14ac:dyDescent="0.2">
      <c r="A30" s="93"/>
      <c r="B30" s="93"/>
      <c r="C30" s="93"/>
      <c r="D30" s="93"/>
      <c r="E30" s="93"/>
      <c r="F30" s="93"/>
      <c r="G30" s="93"/>
      <c r="H30" s="93"/>
      <c r="I30" s="93"/>
      <c r="J30" s="93"/>
    </row>
    <row r="31" spans="1:35" ht="36" customHeight="1" x14ac:dyDescent="0.2">
      <c r="A31" s="197" t="s">
        <v>68</v>
      </c>
      <c r="B31" s="156" t="s">
        <v>69</v>
      </c>
      <c r="C31" s="198" t="s">
        <v>70</v>
      </c>
      <c r="D31" s="157" t="s">
        <v>199</v>
      </c>
      <c r="E31" s="199" t="s">
        <v>71</v>
      </c>
      <c r="F31" s="158" t="s">
        <v>215</v>
      </c>
      <c r="G31" s="93"/>
      <c r="H31" s="93"/>
      <c r="I31" s="93"/>
      <c r="J31" s="93"/>
      <c r="K31" s="93"/>
      <c r="L31" s="93"/>
      <c r="M31" s="93"/>
      <c r="N31" s="93"/>
      <c r="O31" s="93"/>
      <c r="P31" s="93"/>
      <c r="Q31" s="93"/>
      <c r="R31" s="93"/>
      <c r="S31" s="93"/>
      <c r="T31" s="93"/>
      <c r="U31" s="93"/>
      <c r="V31" s="93"/>
      <c r="W31" s="93"/>
      <c r="X31" s="93"/>
      <c r="Y31" s="93"/>
      <c r="Z31" s="93"/>
      <c r="AA31" s="93"/>
      <c r="AB31" s="93"/>
      <c r="AC31" s="93"/>
      <c r="AD31" s="93"/>
    </row>
    <row r="32" spans="1:35" ht="34.5" customHeight="1" x14ac:dyDescent="0.2">
      <c r="A32" s="197"/>
      <c r="B32" s="156" t="s">
        <v>72</v>
      </c>
      <c r="C32" s="198"/>
      <c r="D32" s="156" t="s">
        <v>72</v>
      </c>
      <c r="E32" s="199"/>
      <c r="F32" s="159" t="s">
        <v>216</v>
      </c>
      <c r="G32" s="93"/>
      <c r="H32" s="93"/>
      <c r="I32" s="93"/>
      <c r="J32" s="93"/>
      <c r="K32" s="93"/>
      <c r="L32" s="93"/>
      <c r="M32" s="93"/>
      <c r="N32" s="93"/>
      <c r="O32" s="93"/>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13" t="s">
        <v>105</v>
      </c>
      <c r="B29" s="213"/>
      <c r="C29" s="213"/>
      <c r="D29" s="213"/>
      <c r="E29" s="213"/>
      <c r="F29" s="213"/>
    </row>
    <row r="30" spans="1:7" x14ac:dyDescent="0.25">
      <c r="A30" s="31" t="s">
        <v>106</v>
      </c>
      <c r="B30" s="32" t="s">
        <v>107</v>
      </c>
      <c r="C30" s="33" t="s">
        <v>108</v>
      </c>
      <c r="D30" s="33" t="s">
        <v>109</v>
      </c>
      <c r="E30" s="33" t="s">
        <v>110</v>
      </c>
      <c r="F30" s="34" t="s">
        <v>111</v>
      </c>
      <c r="G30" s="34" t="s">
        <v>112</v>
      </c>
    </row>
    <row r="31" spans="1:7" ht="15" customHeight="1" x14ac:dyDescent="0.25">
      <c r="A31" s="214" t="s">
        <v>81</v>
      </c>
      <c r="B31" s="35" t="s">
        <v>113</v>
      </c>
      <c r="C31" s="216">
        <f>+D4</f>
        <v>740668337.55230713</v>
      </c>
      <c r="D31" s="36" t="s">
        <v>114</v>
      </c>
      <c r="E31" s="218"/>
      <c r="F31" s="211" t="s">
        <v>115</v>
      </c>
      <c r="G31" s="211" t="s">
        <v>116</v>
      </c>
    </row>
    <row r="32" spans="1:7" ht="23.25" thickBot="1" x14ac:dyDescent="0.3">
      <c r="A32" s="215"/>
      <c r="B32" s="37" t="s">
        <v>117</v>
      </c>
      <c r="C32" s="217"/>
      <c r="D32" s="38" t="s">
        <v>114</v>
      </c>
      <c r="E32" s="219"/>
      <c r="F32" s="212"/>
      <c r="G32" s="212"/>
    </row>
    <row r="33" spans="1:7" ht="15" customHeight="1" x14ac:dyDescent="0.25">
      <c r="A33" s="220" t="s">
        <v>82</v>
      </c>
      <c r="B33" s="39" t="s">
        <v>118</v>
      </c>
      <c r="C33" s="221">
        <f>+D5</f>
        <v>5030543678.3916664</v>
      </c>
      <c r="D33" s="223" t="s">
        <v>119</v>
      </c>
      <c r="E33" s="218"/>
      <c r="F33" s="40"/>
      <c r="G33" s="40"/>
    </row>
    <row r="34" spans="1:7" ht="81.75" customHeight="1" thickBot="1" x14ac:dyDescent="0.3">
      <c r="A34" s="215"/>
      <c r="B34" s="41" t="s">
        <v>120</v>
      </c>
      <c r="C34" s="222"/>
      <c r="D34" s="224"/>
      <c r="E34" s="219"/>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0" t="s">
        <v>86</v>
      </c>
      <c r="B37" s="35" t="s">
        <v>132</v>
      </c>
      <c r="C37" s="221"/>
      <c r="D37" s="36" t="s">
        <v>133</v>
      </c>
      <c r="E37" s="218" t="s">
        <v>134</v>
      </c>
      <c r="F37" s="225" t="s">
        <v>135</v>
      </c>
      <c r="G37" s="225" t="s">
        <v>136</v>
      </c>
    </row>
    <row r="38" spans="1:7" ht="27" customHeight="1" thickBot="1" x14ac:dyDescent="0.3">
      <c r="A38" s="215"/>
      <c r="B38" s="47" t="s">
        <v>137</v>
      </c>
      <c r="C38" s="222"/>
      <c r="D38" s="38"/>
      <c r="E38" s="219"/>
      <c r="F38" s="212"/>
      <c r="G38" s="212"/>
    </row>
    <row r="39" spans="1:7" ht="26.25" customHeight="1" x14ac:dyDescent="0.25">
      <c r="A39" s="214" t="s">
        <v>89</v>
      </c>
      <c r="B39" s="35" t="s">
        <v>138</v>
      </c>
      <c r="C39" s="221">
        <f>+D11</f>
        <v>116676852.69291401</v>
      </c>
      <c r="D39" s="36" t="s">
        <v>119</v>
      </c>
      <c r="E39" s="226" t="s">
        <v>139</v>
      </c>
      <c r="F39" s="225" t="s">
        <v>140</v>
      </c>
      <c r="G39" s="225" t="s">
        <v>141</v>
      </c>
    </row>
    <row r="40" spans="1:7" ht="30" customHeight="1" thickBot="1" x14ac:dyDescent="0.3">
      <c r="A40" s="215"/>
      <c r="B40" s="47" t="s">
        <v>142</v>
      </c>
      <c r="C40" s="222"/>
      <c r="D40" s="48"/>
      <c r="E40" s="227"/>
      <c r="F40" s="212"/>
      <c r="G40" s="212"/>
    </row>
    <row r="41" spans="1:7" x14ac:dyDescent="0.25">
      <c r="A41" s="220" t="s">
        <v>91</v>
      </c>
      <c r="B41" s="49" t="s">
        <v>143</v>
      </c>
      <c r="C41" s="221">
        <f>+D13</f>
        <v>716350530.54135132</v>
      </c>
      <c r="D41" s="36" t="s">
        <v>114</v>
      </c>
      <c r="E41" s="229" t="s">
        <v>144</v>
      </c>
      <c r="F41" s="40" t="s">
        <v>145</v>
      </c>
      <c r="G41" s="40" t="s">
        <v>146</v>
      </c>
    </row>
    <row r="42" spans="1:7" ht="24.75" x14ac:dyDescent="0.25">
      <c r="A42" s="214"/>
      <c r="B42" s="49" t="s">
        <v>147</v>
      </c>
      <c r="C42" s="228"/>
      <c r="D42" s="50" t="s">
        <v>148</v>
      </c>
      <c r="E42" s="229"/>
      <c r="F42" s="40"/>
      <c r="G42" s="40"/>
    </row>
    <row r="43" spans="1:7" ht="15.75" thickBot="1" x14ac:dyDescent="0.3">
      <c r="A43" s="215"/>
      <c r="B43" s="47" t="s">
        <v>149</v>
      </c>
      <c r="C43" s="222"/>
      <c r="D43" s="38" t="s">
        <v>133</v>
      </c>
      <c r="E43" s="227"/>
      <c r="F43" s="42" t="s">
        <v>150</v>
      </c>
      <c r="G43" s="42" t="s">
        <v>151</v>
      </c>
    </row>
    <row r="44" spans="1:7" ht="24.75" customHeight="1" x14ac:dyDescent="0.25">
      <c r="A44" s="220" t="s">
        <v>92</v>
      </c>
      <c r="B44" s="51" t="s">
        <v>152</v>
      </c>
      <c r="C44" s="221">
        <f>+D14</f>
        <v>9439485699.6839676</v>
      </c>
      <c r="D44" s="36" t="s">
        <v>114</v>
      </c>
      <c r="E44" s="230"/>
      <c r="F44" s="211" t="s">
        <v>153</v>
      </c>
      <c r="G44" s="211" t="s">
        <v>146</v>
      </c>
    </row>
    <row r="45" spans="1:7" ht="24.75" x14ac:dyDescent="0.25">
      <c r="A45" s="214"/>
      <c r="B45" s="52" t="s">
        <v>154</v>
      </c>
      <c r="C45" s="228"/>
      <c r="D45" s="36" t="s">
        <v>114</v>
      </c>
      <c r="E45" s="230"/>
      <c r="F45" s="211"/>
      <c r="G45" s="211"/>
    </row>
    <row r="46" spans="1:7" ht="25.5" customHeight="1" x14ac:dyDescent="0.25">
      <c r="A46" s="214"/>
      <c r="B46" s="53" t="s">
        <v>155</v>
      </c>
      <c r="C46" s="228"/>
      <c r="D46" s="36" t="s">
        <v>114</v>
      </c>
      <c r="E46" s="230"/>
      <c r="F46" s="211"/>
      <c r="G46" s="211"/>
    </row>
    <row r="47" spans="1:7" ht="41.25" customHeight="1" thickBot="1" x14ac:dyDescent="0.3">
      <c r="A47" s="215"/>
      <c r="B47" s="54" t="s">
        <v>156</v>
      </c>
      <c r="C47" s="222"/>
      <c r="D47" s="48"/>
      <c r="E47" s="231"/>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2025-05-08T07:00:00+00:00</Fecha>
  </documentManagement>
</p:properties>
</file>

<file path=customXml/itemProps1.xml><?xml version="1.0" encoding="utf-8"?>
<ds:datastoreItem xmlns:ds="http://schemas.openxmlformats.org/officeDocument/2006/customXml" ds:itemID="{08FB3637-E7F4-4915-A1EE-8A441C6F10B5}"/>
</file>

<file path=customXml/itemProps2.xml><?xml version="1.0" encoding="utf-8"?>
<ds:datastoreItem xmlns:ds="http://schemas.openxmlformats.org/officeDocument/2006/customXml" ds:itemID="{E087DF0A-CBB1-4B62-8713-7BECC68B8360}"/>
</file>

<file path=customXml/itemProps3.xml><?xml version="1.0" encoding="utf-8"?>
<ds:datastoreItem xmlns:ds="http://schemas.openxmlformats.org/officeDocument/2006/customXml" ds:itemID="{4643C809-4165-42C9-9A25-4A18A7BCE2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2025-05-06T15:14:01Z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